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8" i="16"/>
  <c r="M29" i="16"/>
  <c r="M30" i="16"/>
  <c r="M31" i="16"/>
  <c r="M32" i="16"/>
  <c r="M33" i="16"/>
  <c r="M34" i="16"/>
  <c r="M35" i="16"/>
  <c r="M36" i="16"/>
  <c r="M38" i="16"/>
  <c r="M39" i="16"/>
  <c r="M40" i="16"/>
  <c r="M41" i="16"/>
  <c r="M42" i="16"/>
  <c r="M43" i="16"/>
  <c r="M44" i="16"/>
  <c r="M45" i="16"/>
  <c r="M46" i="16"/>
  <c r="M48" i="16"/>
  <c r="M49" i="16"/>
  <c r="M50" i="16"/>
  <c r="M51" i="16"/>
  <c r="M5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M68" i="16"/>
  <c r="M69" i="16"/>
  <c r="M70" i="16"/>
  <c r="M71" i="16"/>
  <c r="M72" i="16"/>
  <c r="M73" i="16"/>
  <c r="M74" i="16"/>
  <c r="M75" i="16"/>
  <c r="M76" i="16"/>
  <c r="M77" i="16"/>
  <c r="M80" i="16"/>
  <c r="M81" i="16"/>
  <c r="M82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123" i="8"/>
  <c r="K122" i="8"/>
  <c r="H123" i="8"/>
  <c r="H122" i="8"/>
  <c r="J14" i="16"/>
  <c r="G14" i="16"/>
  <c r="K30" i="8"/>
  <c r="H30" i="8"/>
  <c r="A18" i="16"/>
  <c r="B34" i="8"/>
  <c r="M83" i="16"/>
  <c r="M87" i="16"/>
  <c r="M91" i="16"/>
  <c r="M95" i="16"/>
  <c r="M88" i="16"/>
  <c r="M96" i="16"/>
  <c r="M85" i="16"/>
  <c r="M84" i="16"/>
  <c r="M92" i="16"/>
  <c r="M89" i="16"/>
  <c r="M97" i="16"/>
  <c r="M86" i="16"/>
  <c r="M90" i="16"/>
  <c r="M94" i="16"/>
  <c r="M98" i="16"/>
  <c r="M93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105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105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105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105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105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105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105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125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127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83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83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83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8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8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101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103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<sst xmlns="http://schemas.openxmlformats.org/spreadsheetml/2006/main" count="822" uniqueCount="518">
  <si>
    <t>Код ресурса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</si>
  <si>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</si>
  <si>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</si>
  <si>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</si>
  <si>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</si>
  <si>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</si>
  <si>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</si>
  <si>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</si>
  <si>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</si>
  <si>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</si>
  <si>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</si>
  <si>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</si>
  <si>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</si>
  <si>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</si>
  <si>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</si>
  <si>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</si>
  <si>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</si>
  <si>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</si>
  <si>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</si>
  <si>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</si>
  <si>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</si>
  <si>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</si>
  <si>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</si>
  <si>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</si>
  <si>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</si>
  <si>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</si>
  <si>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</si>
  <si>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</si>
  <si>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</si>
  <si>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</si>
  <si>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</si>
  <si>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</si>
  <si>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</si>
  <si>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</si>
  <si>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</si>
  <si>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</si>
  <si>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</si>
  <si>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</si>
  <si>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</si>
  <si>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</si>
  <si>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</si>
  <si>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</si>
  <si>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</si>
  <si>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</si>
  <si>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</si>
  <si>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</si>
  <si>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</si>
  <si>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</si>
  <si>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</si>
  <si>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</si>
  <si>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</si>
  <si>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</si>
  <si>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</si>
  <si>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</si>
  <si>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</si>
  <si>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</si>
  <si>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</si>
  <si>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</si>
  <si>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</si>
  <si>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</si>
  <si>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</si>
  <si>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</si>
  <si>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</si>
  <si>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</si>
  <si>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Стройка : Пос.Первомайский</t>
  </si>
  <si>
    <t>31.12.2014</t>
  </si>
  <si>
    <t>01.01.2014</t>
  </si>
  <si>
    <t>31.01.2014</t>
  </si>
  <si>
    <t>на Победы 11</t>
  </si>
  <si>
    <t>Сдал:  _________________ //</t>
  </si>
  <si>
    <t>Принял:  _________________ //</t>
  </si>
  <si>
    <t>Раздел 1. ЯНВАРЬ</t>
  </si>
  <si>
    <t>кв.2</t>
  </si>
  <si>
    <t>ТЕР29-01-181-01
Устройство металлической гидроизоляции
1 т металлоконструкций изоляции
НР 111%=145%*(0.9*0.85) от ФОТ
СП 51%=75%*(0.85*0.8) от ФОТ</t>
  </si>
  <si>
    <t>0,0005
111
51</t>
  </si>
  <si>
    <t>811,45
_____
14803,28</t>
  </si>
  <si>
    <t xml:space="preserve">
_____
8</t>
  </si>
  <si>
    <t>31
4
2</t>
  </si>
  <si>
    <t>4
_____
26</t>
  </si>
  <si>
    <t>Р</t>
  </si>
  <si>
    <t>ТСЦ-101-2137
Резина техническая листовая прессованная
кг</t>
  </si>
  <si>
    <t>0,3
111
51</t>
  </si>
  <si>
    <t xml:space="preserve">
_____
26,3</t>
  </si>
  <si>
    <t xml:space="preserve">
_____
36</t>
  </si>
  <si>
    <t>М</t>
  </si>
  <si>
    <t>Раздел 2. ФЕВРАЛЬ</t>
  </si>
  <si>
    <t>ТЕРр65-15-7
Замена трубопроводов отопления из стальных труб на трубопроводы из многослойных металлополимерных труб: при стояковой системе отопления диаметром до 25 мм
100 м трубопровода
2 406,83 = 5 229,34 - 97,8 x 28,86
НР 88%=103%*0.85 от ФОТ
СП 48%=60%*0.8 от ФОТ</t>
  </si>
  <si>
    <t>0,015
88
48</t>
  </si>
  <si>
    <t>2225,28
_____
105,38</t>
  </si>
  <si>
    <t>36
34
20</t>
  </si>
  <si>
    <t>33
_____
2</t>
  </si>
  <si>
    <t>378
324
177</t>
  </si>
  <si>
    <t>368
_____
4</t>
  </si>
  <si>
    <t>ТЕРр65-23-2
Слив и наполнение водой системы отопления: с осмотром системы
1000 м3 объема здания
НР 63%=74%*0.85 от ФОТ
СП 40%=50%*0.8 от ФОТ</t>
  </si>
  <si>
    <t>0,15
63
40</t>
  </si>
  <si>
    <t>2
1
1</t>
  </si>
  <si>
    <t>23
14
9</t>
  </si>
  <si>
    <t>ТСЦ-507-3367
Труба из полипропилена PN 25/25
м</t>
  </si>
  <si>
    <t>1,5
63
40</t>
  </si>
  <si>
    <t xml:space="preserve">
_____
16,92</t>
  </si>
  <si>
    <t xml:space="preserve">
_____
25</t>
  </si>
  <si>
    <t xml:space="preserve">
_____
71</t>
  </si>
  <si>
    <t>ТСЦ-507-5074
Муфта полипропиленовая комбинированная, с внутренней резьбой, разъемная диаметром 20х1/2"
шт.</t>
  </si>
  <si>
    <t>2
88
48</t>
  </si>
  <si>
    <t xml:space="preserve">
_____
12,46</t>
  </si>
  <si>
    <t xml:space="preserve">
_____
58</t>
  </si>
  <si>
    <t>Раздел 3. АПРЕЛЬ</t>
  </si>
  <si>
    <t>кв.11</t>
  </si>
  <si>
    <t>ТЕРр65-6-12
Смена: унитазов типа «Компакт»
100 приборов
НР 88%=103%*0.85 от ФОТ
СП 48%=60%*0.8 от ФОТ</t>
  </si>
  <si>
    <t>0,01
88
48</t>
  </si>
  <si>
    <t>4733,67
_____
36073,39</t>
  </si>
  <si>
    <t>102,7
_____
10,52</t>
  </si>
  <si>
    <t>409
48
28</t>
  </si>
  <si>
    <t>47
_____
361</t>
  </si>
  <si>
    <t>2311
460
251</t>
  </si>
  <si>
    <t>522
_____
1784</t>
  </si>
  <si>
    <t>5
_____
1</t>
  </si>
  <si>
    <t>Раздел 4. ИЮНЬ</t>
  </si>
  <si>
    <t>подъезд</t>
  </si>
  <si>
    <t>ТЕРр65-16-1
Смена сгонов у трубопроводов диаметром: до 20 мм
100 сгонов
НР 88%=103%*0.85 от ФОТ
СП 48%=60%*0.8 от ФОТ</t>
  </si>
  <si>
    <t>345,26
_____
1904,31</t>
  </si>
  <si>
    <t>0,67
_____
0,28</t>
  </si>
  <si>
    <t>23
3
2</t>
  </si>
  <si>
    <t>3
_____
20</t>
  </si>
  <si>
    <t>74
33
18</t>
  </si>
  <si>
    <t>38
_____
36</t>
  </si>
  <si>
    <t>кв.9</t>
  </si>
  <si>
    <t>Раздел 5. АВГУСТ</t>
  </si>
  <si>
    <t>кв.5</t>
  </si>
  <si>
    <t>0,02
88
48</t>
  </si>
  <si>
    <t>45
7
4</t>
  </si>
  <si>
    <t>7
_____
38</t>
  </si>
  <si>
    <t>148
67
36</t>
  </si>
  <si>
    <t>76
_____
72</t>
  </si>
  <si>
    <t>ТЕРр65-15-1
Смена отдельных участков трубопроводов с заготовкой труб в построечных условиях диаметром: до 20 мм
100 м трубопровода
НР 88%=103%*0.85 от ФОТ
СП 48%=60%*0.8 от ФОТ</t>
  </si>
  <si>
    <t>1000,16
_____
1380,62</t>
  </si>
  <si>
    <t>54,89
_____
1,4</t>
  </si>
  <si>
    <t>37
15
9</t>
  </si>
  <si>
    <t>15
_____
21</t>
  </si>
  <si>
    <t>239
145
79</t>
  </si>
  <si>
    <t>165
_____
70</t>
  </si>
  <si>
    <t>ТЕРр65-15-3
Смена отдельных участков трубопроводов с заготовкой труб в построечных условиях диаметром: до 50 мм
100 м трубопровода
4 596,33 = 5 013,63 + 107 x (28,40 - 32,30)
НР 88%=103%*0.85 от ФОТ
СП 48%=60%*0.8 от ФОТ</t>
  </si>
  <si>
    <t>1243,2
_____
3178,6</t>
  </si>
  <si>
    <t>174,53
_____
4,21</t>
  </si>
  <si>
    <t>69
20
11</t>
  </si>
  <si>
    <t>19
_____
47</t>
  </si>
  <si>
    <t>380
181
99</t>
  </si>
  <si>
    <t>205
_____
161</t>
  </si>
  <si>
    <t>14
_____
1</t>
  </si>
  <si>
    <t>ТСЦ-507-1974
Отводы 90 град. с радиусом кривизны R=1,5 Ду на Ру до 16 МПа (160 кгс/см2), диаметром условного прохода: 50 мм, наружным диаметром 57 мм, толщиной стенки 4 мм
шт.</t>
  </si>
  <si>
    <t>1
88
48</t>
  </si>
  <si>
    <t xml:space="preserve">
_____
22,8</t>
  </si>
  <si>
    <t xml:space="preserve">
_____
23</t>
  </si>
  <si>
    <t xml:space="preserve">
_____
54</t>
  </si>
  <si>
    <t>кв.1</t>
  </si>
  <si>
    <t>ТЕР29-01-181-01
Устройство металлической гидроизоляции (бандаж)
1 т металлоконструкций изоляции
НР 111%=145%*(0.9*0.85) от ФОТ
СП 51%=75%*(0.85*0.8) от ФОТ</t>
  </si>
  <si>
    <t>0,0008
111
51</t>
  </si>
  <si>
    <t>13
1
1</t>
  </si>
  <si>
    <t>1
_____
12</t>
  </si>
  <si>
    <t>49
8
4</t>
  </si>
  <si>
    <t>7
_____
41</t>
  </si>
  <si>
    <t>0,4
111
51</t>
  </si>
  <si>
    <t xml:space="preserve">
_____
11</t>
  </si>
  <si>
    <t xml:space="preserve">
_____
48</t>
  </si>
  <si>
    <t>0,03
88
48</t>
  </si>
  <si>
    <t>138
38
22</t>
  </si>
  <si>
    <t>37
_____
96</t>
  </si>
  <si>
    <t>761
363
198</t>
  </si>
  <si>
    <t>411
_____
321</t>
  </si>
  <si>
    <t>29
_____
1</t>
  </si>
  <si>
    <t>Раздел 6. СЕНТЯБРЬ</t>
  </si>
  <si>
    <t>кв.10</t>
  </si>
  <si>
    <t>0,005
88
48</t>
  </si>
  <si>
    <t>12
5
3</t>
  </si>
  <si>
    <t>5
_____
7</t>
  </si>
  <si>
    <t>80
48
26</t>
  </si>
  <si>
    <t>55
_____
24</t>
  </si>
  <si>
    <t>Раздел 7. НОЯБРЬ</t>
  </si>
  <si>
    <t>кв.7</t>
  </si>
  <si>
    <t>0,12
63
40</t>
  </si>
  <si>
    <t>18
11
7</t>
  </si>
  <si>
    <t>ТЕРр65-19-1
Демонтаж: радиаторов весом до 80 кг
100 шт.
НР 63%=74%*0.85 от ФОТ
СП 40%=50%*0.8 от ФОТ</t>
  </si>
  <si>
    <t>0,01
63
40</t>
  </si>
  <si>
    <t>75,56
_____
31,4</t>
  </si>
  <si>
    <t>12
8
6</t>
  </si>
  <si>
    <t>124
78
50</t>
  </si>
  <si>
    <t>3
_____
3</t>
  </si>
  <si>
    <t>ТЕРр65-17-1
Установка заглушек диаметром трубопроводов: до 100 мм
100 заглушек
НР 88%=103%*0.85 от ФОТ
СП 48%=60%*0.8 от ФОТ</t>
  </si>
  <si>
    <t>1254,4
_____
2494,72</t>
  </si>
  <si>
    <t>75
26
15</t>
  </si>
  <si>
    <t>25
_____
50</t>
  </si>
  <si>
    <t>460
243
132</t>
  </si>
  <si>
    <t>276
_____
183</t>
  </si>
  <si>
    <t>ТЕРр65-25-2
Смена: пробко-спускных кранов
100 шт.
НР 88%=103%*0.85 от ФОТ
СП 48%=60%*0.8 от ФОТ</t>
  </si>
  <si>
    <t>450,6
_____
870,22</t>
  </si>
  <si>
    <t>26
9
5</t>
  </si>
  <si>
    <t>9
_____
17</t>
  </si>
  <si>
    <t>141
87
48</t>
  </si>
  <si>
    <t>99
_____
42</t>
  </si>
  <si>
    <t>38
13
8</t>
  </si>
  <si>
    <t>13
_____
25</t>
  </si>
  <si>
    <t>230
121
66</t>
  </si>
  <si>
    <t>138
_____
91</t>
  </si>
  <si>
    <t>0,007
88
48</t>
  </si>
  <si>
    <t>17
7
4</t>
  </si>
  <si>
    <t>7
_____
10</t>
  </si>
  <si>
    <t>112
68
37</t>
  </si>
  <si>
    <t>77
_____
33</t>
  </si>
  <si>
    <t>ТЕРр65-5-1
Смена вентилей и клапанов обратных муфтовых диаметром: до 20 мм
100 шт.
НР 88%=103%*0.85 от ФОТ
СП 48%=60%*0.8 от ФОТ</t>
  </si>
  <si>
    <t>929,07
_____
76,36</t>
  </si>
  <si>
    <t>10
9
5</t>
  </si>
  <si>
    <t>9
_____
1</t>
  </si>
  <si>
    <t>105
90
49</t>
  </si>
  <si>
    <t>102
_____
3</t>
  </si>
  <si>
    <t>ТСЦ-302-1338
Вентиль муфтовый запорный 15Б1П, диаметр 15 мм
шт.</t>
  </si>
  <si>
    <t xml:space="preserve">
_____
21,1</t>
  </si>
  <si>
    <t xml:space="preserve">
_____
21</t>
  </si>
  <si>
    <t xml:space="preserve">
_____
130</t>
  </si>
  <si>
    <t>Раздел 8. ДЕКАБРЬ</t>
  </si>
  <si>
    <t>ТЕР46-03-009-02
Пробивка в кирпичных стенах гнезд размером: до 260х260 мм
100 шт.
НР 84%=110%*(0.9*0.85) от ФОТ
СП 48%=70%*(0.85*0.8) от ФОТ</t>
  </si>
  <si>
    <t>0,02
84
48</t>
  </si>
  <si>
    <t>1048,74
_____
192,65</t>
  </si>
  <si>
    <t>33
16
10</t>
  </si>
  <si>
    <t>21
_____
4</t>
  </si>
  <si>
    <t>257
150
85</t>
  </si>
  <si>
    <t>121
_____
42</t>
  </si>
  <si>
    <t>ТЕР46-03-017-07
Заделка кирпичом гнезд, борозд и концов балок
1 м3 заделки
НР 84%=110%*(0.9*0.85) от ФОТ
СП 48%=70%*(0.85*0.8) от ФОТ</t>
  </si>
  <si>
    <t>298,33
_____
724,51</t>
  </si>
  <si>
    <t>21
6
4</t>
  </si>
  <si>
    <t>6
_____
15</t>
  </si>
  <si>
    <t>171
55
32</t>
  </si>
  <si>
    <t>66
_____
103</t>
  </si>
  <si>
    <t>ТЕРр61-2-1
Ремонт штукатурки внутренних стен по камню известковым раствором площадью отдельных мест: до 1 м2 толщиной слоя до 20 мм
100 м2 отремонтированной поверхности
НР 67%=79%*0.85 от ФОТ
СП 40%=50%*0.8 от ФОТ</t>
  </si>
  <si>
    <t>0,01
67
40</t>
  </si>
  <si>
    <t>2274,38
_____
1664,29</t>
  </si>
  <si>
    <t>22,6
_____
9,39</t>
  </si>
  <si>
    <t>40
18
12</t>
  </si>
  <si>
    <t>23
_____
17</t>
  </si>
  <si>
    <t>306
169
101</t>
  </si>
  <si>
    <t>251
_____
54</t>
  </si>
  <si>
    <t>1
_____
1</t>
  </si>
  <si>
    <t>ТЕРр61-1-3
Сплошное выравнивание штукатурки стен полимерцементным раствором при толщине намета: до 5 мм
100 м2 поверхности
НР 67%=79%*0.85 от ФОТ
СП 40%=50%*0.8 от ФОТ</t>
  </si>
  <si>
    <t>378,74
_____
909,63</t>
  </si>
  <si>
    <t>9,78
_____
4,07</t>
  </si>
  <si>
    <t>13
3
2</t>
  </si>
  <si>
    <t>4
_____
9</t>
  </si>
  <si>
    <t>79
28
17</t>
  </si>
  <si>
    <t>42
_____
37</t>
  </si>
  <si>
    <t>24
10
6</t>
  </si>
  <si>
    <t>10
_____
13</t>
  </si>
  <si>
    <t>159
97
53</t>
  </si>
  <si>
    <t>110
_____
46</t>
  </si>
  <si>
    <t>кв.8</t>
  </si>
  <si>
    <t>0,002
88
48</t>
  </si>
  <si>
    <t>5
2
1</t>
  </si>
  <si>
    <t>2
_____
3</t>
  </si>
  <si>
    <t>32
19
11</t>
  </si>
  <si>
    <t>22
_____
9</t>
  </si>
  <si>
    <t>Итого прямые затраты по акту</t>
  </si>
  <si>
    <t>332
_____
1042</t>
  </si>
  <si>
    <t>34
_____
4</t>
  </si>
  <si>
    <t>3677
_____
3901</t>
  </si>
  <si>
    <t>199
_____
49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</si>
  <si>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</si>
  <si>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</si>
  <si>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</si>
  <si>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</si>
  <si>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</si>
  <si>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</si>
  <si>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Итоги по акту:</t>
  </si>
  <si>
    <t xml:space="preserve">    Тоннели и метрополитены, закрытый способ работ</t>
  </si>
  <si>
    <t xml:space="preserve">    Внутренние санитарно-технические работы: смена труб, санитарно-технических приборов и другие работы (ремонтно-строительные)</t>
  </si>
  <si>
    <t xml:space="preserve">    Внутренние санитарно-технические работы: демонтаж и разборка (ремонтно-строительные)</t>
  </si>
  <si>
    <t xml:space="preserve">    Работы по реконструкции зданий и сооружений (усиление и замена существующих конструкций, разборка и возведение отдельных конструктивных элементов)</t>
  </si>
  <si>
    <t xml:space="preserve">    Штукатурные работы (ремонтно-строительные)</t>
  </si>
  <si>
    <t xml:space="preserve">    Итого</t>
  </si>
  <si>
    <t xml:space="preserve">    Компенсация НДС при УСН (МАТ+(ЭМ-ЗПМ)+НР*0,1712+СП*0,15+ОБ)*0,18</t>
  </si>
  <si>
    <t xml:space="preserve">    ВСЕГО по акту</t>
  </si>
  <si>
    <t>Стройка:Пос.Первомайский</t>
  </si>
  <si>
    <t xml:space="preserve">          Ресурсы подрядчика</t>
  </si>
  <si>
    <t xml:space="preserve">                  Трудозатраты</t>
  </si>
  <si>
    <t>1-2-1</t>
  </si>
  <si>
    <t>Затраты труда рабочих (ср 2,1)</t>
  </si>
  <si>
    <t xml:space="preserve">чел.час
</t>
  </si>
  <si>
    <t xml:space="preserve">9,95
</t>
  </si>
  <si>
    <t xml:space="preserve">109,62
</t>
  </si>
  <si>
    <t>1-2-5</t>
  </si>
  <si>
    <t>Затраты труда рабочих (ср 2,5)</t>
  </si>
  <si>
    <t xml:space="preserve">10,33
</t>
  </si>
  <si>
    <t xml:space="preserve">113,91
</t>
  </si>
  <si>
    <t>1-2-8</t>
  </si>
  <si>
    <t>Затраты труда рабочих (ср 2,8)</t>
  </si>
  <si>
    <t xml:space="preserve">10,6
</t>
  </si>
  <si>
    <t xml:space="preserve">116,85
</t>
  </si>
  <si>
    <t>1-3-0</t>
  </si>
  <si>
    <t>Затраты труда рабочих (ср 3)</t>
  </si>
  <si>
    <t xml:space="preserve">10,78
</t>
  </si>
  <si>
    <t xml:space="preserve">118,86
</t>
  </si>
  <si>
    <t>1-3-3</t>
  </si>
  <si>
    <t>Затраты труда рабочих (ср 3,3)</t>
  </si>
  <si>
    <t xml:space="preserve">11,2
</t>
  </si>
  <si>
    <t xml:space="preserve">123,42
</t>
  </si>
  <si>
    <t>1-3-5</t>
  </si>
  <si>
    <t>Затраты труда рабочих (ср 3,5)</t>
  </si>
  <si>
    <t xml:space="preserve">11,47
</t>
  </si>
  <si>
    <t xml:space="preserve">126,37
</t>
  </si>
  <si>
    <t>1-3-6</t>
  </si>
  <si>
    <t>Затраты труда рабочих (ср 3,6)</t>
  </si>
  <si>
    <t xml:space="preserve">11,61
</t>
  </si>
  <si>
    <t xml:space="preserve">127,98
</t>
  </si>
  <si>
    <t>1-3-9</t>
  </si>
  <si>
    <t>Затраты труда рабочих (ср 3,9)</t>
  </si>
  <si>
    <t xml:space="preserve">12,03
</t>
  </si>
  <si>
    <t xml:space="preserve">132,53
</t>
  </si>
  <si>
    <t>1-4-0</t>
  </si>
  <si>
    <t>Затраты труда рабочих (ср 4)</t>
  </si>
  <si>
    <t xml:space="preserve">12,16
</t>
  </si>
  <si>
    <t xml:space="preserve">134,01
</t>
  </si>
  <si>
    <t>1-4-5</t>
  </si>
  <si>
    <t>Затраты труда рабочих (ср 4,5)</t>
  </si>
  <si>
    <t xml:space="preserve">13,09
</t>
  </si>
  <si>
    <t xml:space="preserve">144,19
</t>
  </si>
  <si>
    <t>Затраты труда машинистов</t>
  </si>
  <si>
    <t xml:space="preserve">
</t>
  </si>
  <si>
    <t xml:space="preserve">                  Машины и механизмы</t>
  </si>
  <si>
    <t>Лебедки ручные и рычажные тяговым усилием: 14,72 кН (1,5 т)</t>
  </si>
  <si>
    <t xml:space="preserve">маш.-ч
</t>
  </si>
  <si>
    <t xml:space="preserve">1,06
</t>
  </si>
  <si>
    <t xml:space="preserve">5
</t>
  </si>
  <si>
    <t>ГК ЕТО, пост.№ 4/1</t>
  </si>
  <si>
    <t>Лебедки электрические тяговым усилием: до 5,79 кН (0,59 т)</t>
  </si>
  <si>
    <t xml:space="preserve">2,31
</t>
  </si>
  <si>
    <t xml:space="preserve">6
</t>
  </si>
  <si>
    <t>Подъемники грузоподъемностью до 500 кг одномачтовые, высота подъема: 45 м</t>
  </si>
  <si>
    <t xml:space="preserve">33,73
</t>
  </si>
  <si>
    <t xml:space="preserve">155
</t>
  </si>
  <si>
    <t>ГК ЕТО, пост.№ 4/1 (031121)</t>
  </si>
  <si>
    <t>Установки для сварки: ручной дуговой (постоянного тока)</t>
  </si>
  <si>
    <t xml:space="preserve">7,84
</t>
  </si>
  <si>
    <t xml:space="preserve">45
</t>
  </si>
  <si>
    <t>Аппарат для газовой сварки и резки</t>
  </si>
  <si>
    <t xml:space="preserve">1,29
</t>
  </si>
  <si>
    <t xml:space="preserve">3
</t>
  </si>
  <si>
    <t>Компрессоры передвижные с двигателем внутреннего сгорания давлением: до 686 кПа (7 ат), производительность 5 м3/мин</t>
  </si>
  <si>
    <t xml:space="preserve">63,37
</t>
  </si>
  <si>
    <t xml:space="preserve">373
</t>
  </si>
  <si>
    <t>Дрели: электрические</t>
  </si>
  <si>
    <t xml:space="preserve">2,32
</t>
  </si>
  <si>
    <t xml:space="preserve">11
</t>
  </si>
  <si>
    <t>Молотки при работе от передвижных компрессорных станций: отбойные пневматические</t>
  </si>
  <si>
    <t xml:space="preserve">1,44
</t>
  </si>
  <si>
    <t xml:space="preserve">4
</t>
  </si>
  <si>
    <t>ГК ЕТО, пост.№ 4/1 (330804-1)</t>
  </si>
  <si>
    <t>Автомобили бортовые, грузоподъемность: до 5 т</t>
  </si>
  <si>
    <t xml:space="preserve">103,2
</t>
  </si>
  <si>
    <t xml:space="preserve">570
</t>
  </si>
  <si>
    <t xml:space="preserve">                  Материалы</t>
  </si>
  <si>
    <t>101-0324</t>
  </si>
  <si>
    <t>Кислород технический: газообразный</t>
  </si>
  <si>
    <t xml:space="preserve">м3
</t>
  </si>
  <si>
    <t xml:space="preserve">6,2
</t>
  </si>
  <si>
    <t xml:space="preserve">44,01
</t>
  </si>
  <si>
    <t>26.03.080</t>
  </si>
  <si>
    <t>101-0388</t>
  </si>
  <si>
    <t>Краски масляные земляные марки: МА-0115 мумия, сурик железный</t>
  </si>
  <si>
    <t xml:space="preserve">т
</t>
  </si>
  <si>
    <t xml:space="preserve">18320
</t>
  </si>
  <si>
    <t xml:space="preserve">62032,44
</t>
  </si>
  <si>
    <t>Среднее (14.01.051,14.01.826)</t>
  </si>
  <si>
    <t>101-0812</t>
  </si>
  <si>
    <t>Проволока стальная низкоуглеродистая разного назначения оцинкованная диаметром: 1,6 мм</t>
  </si>
  <si>
    <t xml:space="preserve">16240
</t>
  </si>
  <si>
    <t xml:space="preserve">33804,72
</t>
  </si>
  <si>
    <t>08.05.0192</t>
  </si>
  <si>
    <t>101-1483</t>
  </si>
  <si>
    <t>Шурупы с полукруглой головкой: 6х40 мм</t>
  </si>
  <si>
    <t xml:space="preserve">11540
</t>
  </si>
  <si>
    <t xml:space="preserve">50188,08
</t>
  </si>
  <si>
    <t>08.05.153</t>
  </si>
  <si>
    <t>101-1522</t>
  </si>
  <si>
    <t>Электроды диаметром: 5 мм Э42А</t>
  </si>
  <si>
    <t xml:space="preserve">10660
</t>
  </si>
  <si>
    <t xml:space="preserve">54738,99
</t>
  </si>
  <si>
    <t>08.07.007</t>
  </si>
  <si>
    <t>101-1602</t>
  </si>
  <si>
    <t>Ацетилен газообразный технический</t>
  </si>
  <si>
    <t xml:space="preserve">101
</t>
  </si>
  <si>
    <t xml:space="preserve">338,15
</t>
  </si>
  <si>
    <t>ГК ЕТО №4/1 от 31.01.2014 г., п.381</t>
  </si>
  <si>
    <t>101-1628</t>
  </si>
  <si>
    <t>Сталь листовая углеродистая обыкновенного качества марки ВСт3пс5 толщиной: 8-20 мм</t>
  </si>
  <si>
    <t xml:space="preserve">5300
</t>
  </si>
  <si>
    <t xml:space="preserve">20597,57
</t>
  </si>
  <si>
    <t>Среднее (08.04.0204, 08.04.0206, 08.04.0212, 08.04.0213, 08.04.0214, 08.04.0215, 08.04.0216, 08.04.0218, 08.04.0213.1)</t>
  </si>
  <si>
    <t>101-1669</t>
  </si>
  <si>
    <t>Очес льняной</t>
  </si>
  <si>
    <t xml:space="preserve">кг
</t>
  </si>
  <si>
    <t xml:space="preserve">42,4
</t>
  </si>
  <si>
    <t xml:space="preserve">131,08
</t>
  </si>
  <si>
    <t>10.01.394</t>
  </si>
  <si>
    <t>101-1813</t>
  </si>
  <si>
    <t>Дисперсия поливинилацетатная гомополимерная грубодисперсная непластифицированная (эмульсия поливинилацетатная)</t>
  </si>
  <si>
    <t xml:space="preserve">18300
</t>
  </si>
  <si>
    <t xml:space="preserve">64435,86
</t>
  </si>
  <si>
    <t>11.02.302</t>
  </si>
  <si>
    <t>101-2429</t>
  </si>
  <si>
    <t>Цемент расширяющийся</t>
  </si>
  <si>
    <t xml:space="preserve">2350
</t>
  </si>
  <si>
    <t xml:space="preserve">18580,67
</t>
  </si>
  <si>
    <t>13.01.105</t>
  </si>
  <si>
    <t>101-2576</t>
  </si>
  <si>
    <t>Болты с гайками и шайбами для санитарно-технических работ диаметром: 16 мм</t>
  </si>
  <si>
    <t xml:space="preserve">20910
</t>
  </si>
  <si>
    <t xml:space="preserve">51531,66
</t>
  </si>
  <si>
    <t>08.05.170</t>
  </si>
  <si>
    <t>103-0014</t>
  </si>
  <si>
    <t>Трубы стальные сварные водогазопроводные с резьбой черные обыкновенные (неоцинкованные), диаметр условного прохода: 20 мм, толщина стенки 2,8 мм</t>
  </si>
  <si>
    <t xml:space="preserve">м
</t>
  </si>
  <si>
    <t xml:space="preserve">12,3
</t>
  </si>
  <si>
    <t xml:space="preserve">40,74
</t>
  </si>
  <si>
    <t>ГК ЕТО №4/1 от 31.01.2014 г., п.183*1.66/1000</t>
  </si>
  <si>
    <t>103-0017</t>
  </si>
  <si>
    <t>Трубы стальные сварные водогазопроводные с резьбой черные обыкновенные (неоцинкованные), диаметр условного прохода: 40 мм, толщина стенки 3,5 мм</t>
  </si>
  <si>
    <t xml:space="preserve">28,4
</t>
  </si>
  <si>
    <t xml:space="preserve">94,23
</t>
  </si>
  <si>
    <t>ГК ЕТО №4/1 от 31.01.2014 г., п.183*3.84/1000</t>
  </si>
  <si>
    <t>108-0004</t>
  </si>
  <si>
    <t>Гидроизоляция металлическая из листовой стали с зигзагообразной приваренной арматурой</t>
  </si>
  <si>
    <t xml:space="preserve">14489,34
</t>
  </si>
  <si>
    <t xml:space="preserve">50709,12
</t>
  </si>
  <si>
    <t>08.01.610</t>
  </si>
  <si>
    <t>301-1310</t>
  </si>
  <si>
    <t>Втулки полихлорвиниловые</t>
  </si>
  <si>
    <t xml:space="preserve">шт.
</t>
  </si>
  <si>
    <t xml:space="preserve">0,85
</t>
  </si>
  <si>
    <t xml:space="preserve">2,6
</t>
  </si>
  <si>
    <t>Среднее (20.09.281,15.02.001.2)</t>
  </si>
  <si>
    <t>301-1380</t>
  </si>
  <si>
    <t>Трубки защитные гофрированные</t>
  </si>
  <si>
    <t xml:space="preserve">11,6
</t>
  </si>
  <si>
    <t xml:space="preserve">22,55
</t>
  </si>
  <si>
    <t>Среднее (15.02.380, 21.02.970.1024, 21.02.970.1026)</t>
  </si>
  <si>
    <t>301-1521</t>
  </si>
  <si>
    <t>Унитаз-компакт «Комфорт»</t>
  </si>
  <si>
    <t xml:space="preserve">компл.
</t>
  </si>
  <si>
    <t xml:space="preserve">353
</t>
  </si>
  <si>
    <t xml:space="preserve">1757,77
</t>
  </si>
  <si>
    <t>ГК ЕТО №4/1 от 31.01.2014 г., п.291</t>
  </si>
  <si>
    <t>302-0474</t>
  </si>
  <si>
    <t>Краны для спуска воздуха СТД 7073В, латунные</t>
  </si>
  <si>
    <t xml:space="preserve">7,21
</t>
  </si>
  <si>
    <t xml:space="preserve">16,17
</t>
  </si>
  <si>
    <t>20.03.890</t>
  </si>
  <si>
    <t>302-1237</t>
  </si>
  <si>
    <t>Сгоны стальные с муфтой и контргайкой, диаметром: 20 мм</t>
  </si>
  <si>
    <t xml:space="preserve">18,6
</t>
  </si>
  <si>
    <t xml:space="preserve">34,48
</t>
  </si>
  <si>
    <t>20.06.962.2+20.06.160.2+20.06.163.2</t>
  </si>
  <si>
    <t>402-0012</t>
  </si>
  <si>
    <t>Раствор готовый кладочный цементно-известковый марки: 25</t>
  </si>
  <si>
    <t xml:space="preserve">663
</t>
  </si>
  <si>
    <t xml:space="preserve">3058,04
</t>
  </si>
  <si>
    <t>ГК ЕТО №4/1 от 31.01.2014 г., п.075</t>
  </si>
  <si>
    <t>402-0086</t>
  </si>
  <si>
    <t>Раствор готовый отделочный тяжелый: известковый 1:2,5</t>
  </si>
  <si>
    <t xml:space="preserve">756
</t>
  </si>
  <si>
    <t xml:space="preserve">2486,84
</t>
  </si>
  <si>
    <t>ГК ЕТО №4/1 от 31.01.2014 г., п.082</t>
  </si>
  <si>
    <t>402-0114</t>
  </si>
  <si>
    <t>Цементно-песчаные смеси улучшенные для кладочных работ: цементные рецепт № 4, марка 100</t>
  </si>
  <si>
    <t xml:space="preserve">784,42
</t>
  </si>
  <si>
    <t xml:space="preserve">3649,91
</t>
  </si>
  <si>
    <t>Среднее (Среднее (13.01.273, 13.01.250, 13.01.252), 13.01.909, 13.01.217.15)</t>
  </si>
  <si>
    <t>404-0005</t>
  </si>
  <si>
    <t>Кирпич керамический одинарный, размером 250х120х65 мм, марка: 100</t>
  </si>
  <si>
    <t xml:space="preserve">1000 шт.
</t>
  </si>
  <si>
    <t xml:space="preserve">1379
</t>
  </si>
  <si>
    <t xml:space="preserve">10760,91
</t>
  </si>
  <si>
    <t>ГК ЕТО №4/1 от 31.01.2014 г., п.004</t>
  </si>
  <si>
    <t>411-0001</t>
  </si>
  <si>
    <t>Вода</t>
  </si>
  <si>
    <t xml:space="preserve">3,11
</t>
  </si>
  <si>
    <t xml:space="preserve">21,79
</t>
  </si>
  <si>
    <t>Среднее (26.01.015, 26.01.017)</t>
  </si>
  <si>
    <t>509-0968</t>
  </si>
  <si>
    <t>Прокладки из паронита марки ПМБ, толщиной: 1 мм, диаметром 150 мм</t>
  </si>
  <si>
    <t xml:space="preserve">4910
</t>
  </si>
  <si>
    <t xml:space="preserve">34563,57
</t>
  </si>
  <si>
    <t>04.02.103</t>
  </si>
  <si>
    <t>ТСЦ-101-2137</t>
  </si>
  <si>
    <t>Резина техническая листовая прессованная</t>
  </si>
  <si>
    <t xml:space="preserve">26,3
</t>
  </si>
  <si>
    <t xml:space="preserve">120,62
</t>
  </si>
  <si>
    <t>ТСЦ-302-1338</t>
  </si>
  <si>
    <t>Вентиль муфтовый запорный 15Б1П, диаметр 15 мм</t>
  </si>
  <si>
    <t xml:space="preserve">21,1
</t>
  </si>
  <si>
    <t xml:space="preserve">129,7
</t>
  </si>
  <si>
    <t>ТСЦ-507-1974</t>
  </si>
  <si>
    <t>Отводы 90 град. с радиусом кривизны R=1,5 Ду на Ру до 16 МПа (160 кгс/см2), диаметром условного прохода: 50 мм, наружным диаметром 57 мм, толщиной стенки 4 мм</t>
  </si>
  <si>
    <t xml:space="preserve">22,8
</t>
  </si>
  <si>
    <t xml:space="preserve">53,68
</t>
  </si>
  <si>
    <t>ТСЦ-507-3367</t>
  </si>
  <si>
    <t>Труба из полипропилена PN 25/25</t>
  </si>
  <si>
    <t xml:space="preserve">16,92
</t>
  </si>
  <si>
    <t xml:space="preserve">47,58
</t>
  </si>
  <si>
    <t>ТСЦ-507-5074</t>
  </si>
  <si>
    <t>Муфта полипропиленовая комбинированная, с внутренней резьбой, разъемная диаметром 20х1/2"</t>
  </si>
  <si>
    <t xml:space="preserve">12,46
</t>
  </si>
  <si>
    <t xml:space="preserve">29,22
</t>
  </si>
  <si>
    <t xml:space="preserve">          Неучтенные ресурсы</t>
  </si>
  <si>
    <t>103-9140</t>
  </si>
  <si>
    <t>Арматура муфтовая</t>
  </si>
  <si>
    <t>509-9899</t>
  </si>
  <si>
    <t>Строительный мусор и масса возвратных материалов</t>
  </si>
  <si>
    <t>509-9900</t>
  </si>
  <si>
    <t>Строительный мусор</t>
  </si>
  <si>
    <t xml:space="preserve"> </t>
  </si>
  <si>
    <t>О ПРИЕМКЕ ВЫПОЛНЕННЫХ РАБОТ за 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</si>
</sst>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71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141"/>
  <sheetViews>
    <sheetView showGridLines="0" tabSelected="1" topLeftCell="D13" workbookViewId="0">
      <selection activeCell="V20" sqref="V20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43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44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45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46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47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48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49</v>
      </c>
    </row>
    <row r="7" spans="2:27" s="25" customFormat="1" x14ac:dyDescent="0.25">
      <c r="B7" s="15"/>
      <c r="C7" s="13" t="s">
        <v>50</v>
      </c>
      <c r="D7" s="15"/>
      <c r="E7" s="15"/>
      <c r="F7" s="15"/>
      <c r="G7" s="15"/>
      <c r="H7" s="16"/>
      <c r="I7" s="16"/>
      <c r="J7" s="15"/>
      <c r="K7" s="18"/>
      <c r="L7" s="18" t="s">
        <v>51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51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52</v>
      </c>
      <c r="D9" s="15"/>
      <c r="E9" s="15"/>
      <c r="F9" s="15"/>
      <c r="G9" s="15"/>
      <c r="H9" s="16"/>
      <c r="I9" s="16"/>
      <c r="J9" s="15"/>
      <c r="K9" s="18"/>
      <c r="L9" s="18" t="s">
        <v>51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51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64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53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54</v>
      </c>
      <c r="D13" s="21"/>
      <c r="E13" s="15"/>
      <c r="F13" s="15"/>
      <c r="G13" s="15"/>
      <c r="H13" s="16"/>
      <c r="I13" s="16"/>
      <c r="J13" s="15"/>
      <c r="K13" s="18" t="s">
        <v>55</v>
      </c>
      <c r="L13" s="20" t="s">
        <v>56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57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29.49</v>
      </c>
      <c r="X14" s="27">
        <v>29.49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58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>
        <v>0.37</v>
      </c>
      <c r="X15" s="27">
        <v>0.37</v>
      </c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38</v>
      </c>
      <c r="I17" s="99"/>
      <c r="J17" s="98" t="s">
        <v>39</v>
      </c>
      <c r="K17" s="99"/>
      <c r="L17" s="102" t="s">
        <v>40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41</v>
      </c>
      <c r="M18" s="1" t="s">
        <v>42</v>
      </c>
      <c r="N18" s="1" t="s">
        <v>42</v>
      </c>
      <c r="O18" s="31"/>
      <c r="P18" s="31"/>
      <c r="Q18" s="31"/>
      <c r="R18" s="31"/>
      <c r="S18" s="31"/>
      <c r="T18" s="31"/>
      <c r="U18" s="31"/>
      <c r="V18" s="1" t="s">
        <v>42</v>
      </c>
    </row>
    <row r="19" spans="2:27" s="25" customFormat="1" x14ac:dyDescent="0.25">
      <c r="B19" s="28"/>
      <c r="C19" s="29"/>
      <c r="D19" s="29"/>
      <c r="E19" s="29"/>
      <c r="H19" s="105">
        <v>1</v>
      </c>
      <c r="I19" s="106"/>
      <c r="J19" s="107" t="s">
        <v>65</v>
      </c>
      <c r="K19" s="108"/>
      <c r="L19" s="2" t="s">
        <v>66</v>
      </c>
      <c r="M19" s="2" t="s">
        <v>67</v>
      </c>
      <c r="N19" s="2" t="s">
        <v>67</v>
      </c>
      <c r="O19" s="32"/>
      <c r="P19" s="32"/>
      <c r="Q19" s="32"/>
      <c r="R19" s="32"/>
      <c r="S19" s="32"/>
      <c r="T19" s="32"/>
      <c r="U19" s="32"/>
      <c r="V19" s="170">
        <v>42004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37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517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68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19</v>
      </c>
      <c r="I26" s="90"/>
      <c r="J26" s="91"/>
      <c r="K26" s="89" t="s">
        <v>20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4</v>
      </c>
      <c r="F27" s="25"/>
      <c r="G27" s="25"/>
      <c r="H27" s="84">
        <f>2147.57/1000</f>
        <v>2.14757</v>
      </c>
      <c r="I27" s="85"/>
      <c r="J27" s="35" t="s">
        <v>5</v>
      </c>
      <c r="K27" s="86">
        <f>13556.69/1000</f>
        <v>13.55669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5</v>
      </c>
    </row>
    <row r="28" spans="2:27" s="29" customFormat="1" ht="12" x14ac:dyDescent="0.25">
      <c r="B28" s="25"/>
      <c r="C28" s="25"/>
      <c r="D28" s="25"/>
      <c r="E28" s="37" t="s">
        <v>34</v>
      </c>
      <c r="F28" s="25"/>
      <c r="G28" s="38"/>
      <c r="H28" s="84">
        <f>0/1000</f>
        <v>0</v>
      </c>
      <c r="I28" s="85"/>
      <c r="J28" s="35" t="s">
        <v>5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5</v>
      </c>
    </row>
    <row r="29" spans="2:27" s="29" customFormat="1" ht="12" x14ac:dyDescent="0.25">
      <c r="B29" s="25"/>
      <c r="C29" s="25"/>
      <c r="D29" s="25"/>
      <c r="E29" s="37" t="s">
        <v>35</v>
      </c>
      <c r="F29" s="25"/>
      <c r="G29" s="38"/>
      <c r="H29" s="84">
        <f>0/1000</f>
        <v>0</v>
      </c>
      <c r="I29" s="85"/>
      <c r="J29" s="35" t="s">
        <v>5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5</v>
      </c>
    </row>
    <row r="30" spans="2:27" s="39" customFormat="1" x14ac:dyDescent="0.25">
      <c r="B30" s="25"/>
      <c r="C30" s="25"/>
      <c r="D30" s="25"/>
      <c r="E30" s="28" t="s">
        <v>6</v>
      </c>
      <c r="F30" s="25"/>
      <c r="G30" s="25"/>
      <c r="H30" s="84">
        <f>(W14+W15)/1000</f>
        <v>2.9860000000000001E-2</v>
      </c>
      <c r="I30" s="85"/>
      <c r="J30" s="35" t="s">
        <v>7</v>
      </c>
      <c r="K30" s="86">
        <f>(X14+X15)/1000</f>
        <v>2.9860000000000001E-2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7</v>
      </c>
      <c r="Y30" s="71">
        <v>336</v>
      </c>
      <c r="Z30" s="71">
        <v>333</v>
      </c>
      <c r="AA30" s="71">
        <v>198</v>
      </c>
    </row>
    <row r="31" spans="2:27" x14ac:dyDescent="0.25">
      <c r="B31" s="25"/>
      <c r="C31" s="25"/>
      <c r="D31" s="25"/>
      <c r="E31" s="28" t="s">
        <v>8</v>
      </c>
      <c r="F31" s="25"/>
      <c r="G31" s="25"/>
      <c r="H31" s="84">
        <f>336/1000</f>
        <v>0.33600000000000002</v>
      </c>
      <c r="I31" s="85"/>
      <c r="J31" s="35" t="s">
        <v>5</v>
      </c>
      <c r="K31" s="86">
        <f>3726/1000</f>
        <v>3.726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5</v>
      </c>
      <c r="Y31" s="72">
        <v>3726</v>
      </c>
      <c r="Z31" s="72">
        <v>3157</v>
      </c>
      <c r="AA31" s="72">
        <v>1749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59</v>
      </c>
      <c r="B36" s="95"/>
      <c r="C36" s="76" t="s">
        <v>10</v>
      </c>
      <c r="D36" s="76" t="s">
        <v>11</v>
      </c>
      <c r="E36" s="79" t="s">
        <v>12</v>
      </c>
      <c r="F36" s="80"/>
      <c r="G36" s="81"/>
      <c r="H36" s="79" t="s">
        <v>13</v>
      </c>
      <c r="I36" s="80"/>
      <c r="J36" s="81"/>
      <c r="K36" s="79" t="s">
        <v>14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60</v>
      </c>
      <c r="B37" s="96" t="s">
        <v>61</v>
      </c>
      <c r="C37" s="77"/>
      <c r="D37" s="77"/>
      <c r="E37" s="82" t="s">
        <v>1</v>
      </c>
      <c r="F37" s="47" t="s">
        <v>15</v>
      </c>
      <c r="G37" s="47" t="s">
        <v>16</v>
      </c>
      <c r="H37" s="82" t="s">
        <v>1</v>
      </c>
      <c r="I37" s="47" t="s">
        <v>15</v>
      </c>
      <c r="J37" s="47" t="s">
        <v>16</v>
      </c>
      <c r="K37" s="82" t="s">
        <v>1</v>
      </c>
      <c r="L37" s="47" t="s">
        <v>15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16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17</v>
      </c>
      <c r="G38" s="47" t="s">
        <v>18</v>
      </c>
      <c r="H38" s="83"/>
      <c r="I38" s="47" t="s">
        <v>17</v>
      </c>
      <c r="J38" s="47" t="s">
        <v>18</v>
      </c>
      <c r="K38" s="83"/>
      <c r="L38" s="47" t="s">
        <v>17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18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71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18.45" customHeight="1" x14ac:dyDescent="0.25">
      <c r="A41" s="130" t="s">
        <v>72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</row>
    <row r="42" spans="1:22" ht="57" x14ac:dyDescent="0.25">
      <c r="A42" s="132">
        <v>1</v>
      </c>
      <c r="B42" s="133">
        <v>1</v>
      </c>
      <c r="C42" s="134" t="s">
        <v>73</v>
      </c>
      <c r="D42" s="135" t="s">
        <v>74</v>
      </c>
      <c r="E42" s="136">
        <v>15810.14</v>
      </c>
      <c r="F42" s="137" t="s">
        <v>75</v>
      </c>
      <c r="G42" s="136">
        <v>195.41</v>
      </c>
      <c r="H42" s="136">
        <v>8</v>
      </c>
      <c r="I42" s="136" t="s">
        <v>76</v>
      </c>
      <c r="J42" s="136"/>
      <c r="K42" s="136" t="s">
        <v>77</v>
      </c>
      <c r="L42" s="137" t="s">
        <v>78</v>
      </c>
      <c r="M42" s="137"/>
      <c r="N42" s="137" t="s">
        <v>79</v>
      </c>
      <c r="O42" s="137"/>
      <c r="P42" s="137"/>
      <c r="Q42" s="137"/>
      <c r="R42" s="137"/>
      <c r="S42" s="137"/>
      <c r="T42" s="137"/>
      <c r="U42" s="137"/>
      <c r="V42" s="137">
        <v>1</v>
      </c>
    </row>
    <row r="43" spans="1:22" ht="34.200000000000003" x14ac:dyDescent="0.25">
      <c r="A43" s="138">
        <v>2</v>
      </c>
      <c r="B43" s="139">
        <v>2</v>
      </c>
      <c r="C43" s="140" t="s">
        <v>80</v>
      </c>
      <c r="D43" s="141" t="s">
        <v>81</v>
      </c>
      <c r="E43" s="142">
        <v>26.3</v>
      </c>
      <c r="F43" s="143" t="s">
        <v>82</v>
      </c>
      <c r="G43" s="142"/>
      <c r="H43" s="142">
        <v>8</v>
      </c>
      <c r="I43" s="142" t="s">
        <v>76</v>
      </c>
      <c r="J43" s="142"/>
      <c r="K43" s="142">
        <v>36</v>
      </c>
      <c r="L43" s="143" t="s">
        <v>83</v>
      </c>
      <c r="M43" s="143"/>
      <c r="N43" s="143" t="s">
        <v>84</v>
      </c>
      <c r="O43" s="143"/>
      <c r="P43" s="143"/>
      <c r="Q43" s="143"/>
      <c r="R43" s="143"/>
      <c r="S43" s="143"/>
      <c r="T43" s="143"/>
      <c r="U43" s="143"/>
      <c r="V43" s="143"/>
    </row>
    <row r="44" spans="1:22" ht="19.350000000000001" customHeight="1" x14ac:dyDescent="0.25">
      <c r="A44" s="128" t="s">
        <v>85</v>
      </c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29"/>
      <c r="V44" s="129"/>
    </row>
    <row r="45" spans="1:22" ht="18.45" customHeight="1" x14ac:dyDescent="0.25">
      <c r="A45" s="130" t="s">
        <v>72</v>
      </c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</row>
    <row r="46" spans="1:22" ht="57" x14ac:dyDescent="0.25">
      <c r="A46" s="132">
        <v>3</v>
      </c>
      <c r="B46" s="133">
        <v>3</v>
      </c>
      <c r="C46" s="134" t="s">
        <v>73</v>
      </c>
      <c r="D46" s="135" t="s">
        <v>74</v>
      </c>
      <c r="E46" s="136">
        <v>15810.14</v>
      </c>
      <c r="F46" s="137" t="s">
        <v>75</v>
      </c>
      <c r="G46" s="136">
        <v>195.41</v>
      </c>
      <c r="H46" s="136">
        <v>8</v>
      </c>
      <c r="I46" s="136" t="s">
        <v>76</v>
      </c>
      <c r="J46" s="136"/>
      <c r="K46" s="136" t="s">
        <v>77</v>
      </c>
      <c r="L46" s="137" t="s">
        <v>78</v>
      </c>
      <c r="M46" s="137"/>
      <c r="N46" s="137" t="s">
        <v>79</v>
      </c>
      <c r="O46" s="137"/>
      <c r="P46" s="137"/>
      <c r="Q46" s="137"/>
      <c r="R46" s="137"/>
      <c r="S46" s="137"/>
      <c r="T46" s="137"/>
      <c r="U46" s="137"/>
      <c r="V46" s="137">
        <v>1</v>
      </c>
    </row>
    <row r="47" spans="1:22" ht="34.200000000000003" x14ac:dyDescent="0.25">
      <c r="A47" s="132">
        <v>4</v>
      </c>
      <c r="B47" s="133">
        <v>4</v>
      </c>
      <c r="C47" s="134" t="s">
        <v>80</v>
      </c>
      <c r="D47" s="135" t="s">
        <v>81</v>
      </c>
      <c r="E47" s="136">
        <v>26.3</v>
      </c>
      <c r="F47" s="137" t="s">
        <v>82</v>
      </c>
      <c r="G47" s="136"/>
      <c r="H47" s="136">
        <v>8</v>
      </c>
      <c r="I47" s="136" t="s">
        <v>76</v>
      </c>
      <c r="J47" s="136"/>
      <c r="K47" s="136">
        <v>36</v>
      </c>
      <c r="L47" s="137" t="s">
        <v>83</v>
      </c>
      <c r="M47" s="137"/>
      <c r="N47" s="137" t="s">
        <v>84</v>
      </c>
      <c r="O47" s="137"/>
      <c r="P47" s="137"/>
      <c r="Q47" s="137"/>
      <c r="R47" s="137"/>
      <c r="S47" s="137"/>
      <c r="T47" s="137"/>
      <c r="U47" s="137"/>
      <c r="V47" s="137"/>
    </row>
    <row r="48" spans="1:22" ht="114" x14ac:dyDescent="0.25">
      <c r="A48" s="132">
        <v>5</v>
      </c>
      <c r="B48" s="133">
        <v>5</v>
      </c>
      <c r="C48" s="134" t="s">
        <v>86</v>
      </c>
      <c r="D48" s="135" t="s">
        <v>87</v>
      </c>
      <c r="E48" s="136">
        <v>2406.83</v>
      </c>
      <c r="F48" s="137" t="s">
        <v>88</v>
      </c>
      <c r="G48" s="136">
        <v>76.17</v>
      </c>
      <c r="H48" s="136" t="s">
        <v>89</v>
      </c>
      <c r="I48" s="136" t="s">
        <v>90</v>
      </c>
      <c r="J48" s="136">
        <v>1</v>
      </c>
      <c r="K48" s="136" t="s">
        <v>91</v>
      </c>
      <c r="L48" s="137" t="s">
        <v>92</v>
      </c>
      <c r="M48" s="137"/>
      <c r="N48" s="137" t="s">
        <v>79</v>
      </c>
      <c r="O48" s="137"/>
      <c r="P48" s="137"/>
      <c r="Q48" s="137"/>
      <c r="R48" s="137"/>
      <c r="S48" s="137"/>
      <c r="T48" s="137"/>
      <c r="U48" s="137"/>
      <c r="V48" s="137">
        <v>6</v>
      </c>
    </row>
    <row r="49" spans="1:22" ht="68.400000000000006" x14ac:dyDescent="0.25">
      <c r="A49" s="132">
        <v>6</v>
      </c>
      <c r="B49" s="133">
        <v>6</v>
      </c>
      <c r="C49" s="134" t="s">
        <v>93</v>
      </c>
      <c r="D49" s="135" t="s">
        <v>94</v>
      </c>
      <c r="E49" s="136">
        <v>13.69</v>
      </c>
      <c r="F49" s="137">
        <v>13.69</v>
      </c>
      <c r="G49" s="136"/>
      <c r="H49" s="136" t="s">
        <v>95</v>
      </c>
      <c r="I49" s="136">
        <v>2</v>
      </c>
      <c r="J49" s="136"/>
      <c r="K49" s="136" t="s">
        <v>96</v>
      </c>
      <c r="L49" s="137">
        <v>23</v>
      </c>
      <c r="M49" s="137"/>
      <c r="N49" s="137" t="s">
        <v>79</v>
      </c>
      <c r="O49" s="137"/>
      <c r="P49" s="137"/>
      <c r="Q49" s="137"/>
      <c r="R49" s="137"/>
      <c r="S49" s="137"/>
      <c r="T49" s="137"/>
      <c r="U49" s="137"/>
      <c r="V49" s="137"/>
    </row>
    <row r="50" spans="1:22" ht="34.200000000000003" x14ac:dyDescent="0.25">
      <c r="A50" s="132">
        <v>7</v>
      </c>
      <c r="B50" s="133">
        <v>7</v>
      </c>
      <c r="C50" s="134" t="s">
        <v>97</v>
      </c>
      <c r="D50" s="135" t="s">
        <v>98</v>
      </c>
      <c r="E50" s="136">
        <v>16.920000000000002</v>
      </c>
      <c r="F50" s="137" t="s">
        <v>99</v>
      </c>
      <c r="G50" s="136"/>
      <c r="H50" s="136">
        <v>25</v>
      </c>
      <c r="I50" s="136" t="s">
        <v>100</v>
      </c>
      <c r="J50" s="136"/>
      <c r="K50" s="136">
        <v>71</v>
      </c>
      <c r="L50" s="137" t="s">
        <v>101</v>
      </c>
      <c r="M50" s="137"/>
      <c r="N50" s="137" t="s">
        <v>84</v>
      </c>
      <c r="O50" s="137"/>
      <c r="P50" s="137"/>
      <c r="Q50" s="137"/>
      <c r="R50" s="137"/>
      <c r="S50" s="137"/>
      <c r="T50" s="137"/>
      <c r="U50" s="137"/>
      <c r="V50" s="137"/>
    </row>
    <row r="51" spans="1:22" ht="57" x14ac:dyDescent="0.25">
      <c r="A51" s="138">
        <v>8</v>
      </c>
      <c r="B51" s="139">
        <v>8</v>
      </c>
      <c r="C51" s="140" t="s">
        <v>102</v>
      </c>
      <c r="D51" s="141" t="s">
        <v>103</v>
      </c>
      <c r="E51" s="142">
        <v>12.46</v>
      </c>
      <c r="F51" s="143" t="s">
        <v>104</v>
      </c>
      <c r="G51" s="142"/>
      <c r="H51" s="142">
        <v>25</v>
      </c>
      <c r="I51" s="142" t="s">
        <v>100</v>
      </c>
      <c r="J51" s="142"/>
      <c r="K51" s="142">
        <v>58</v>
      </c>
      <c r="L51" s="143" t="s">
        <v>105</v>
      </c>
      <c r="M51" s="143"/>
      <c r="N51" s="143" t="s">
        <v>84</v>
      </c>
      <c r="O51" s="143"/>
      <c r="P51" s="143"/>
      <c r="Q51" s="143"/>
      <c r="R51" s="143"/>
      <c r="S51" s="143"/>
      <c r="T51" s="143"/>
      <c r="U51" s="143"/>
      <c r="V51" s="143"/>
    </row>
    <row r="52" spans="1:22" ht="19.350000000000001" customHeight="1" x14ac:dyDescent="0.25">
      <c r="A52" s="128" t="s">
        <v>106</v>
      </c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129"/>
    </row>
    <row r="53" spans="1:22" ht="18.45" customHeight="1" x14ac:dyDescent="0.25">
      <c r="A53" s="130" t="s">
        <v>107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</row>
    <row r="54" spans="1:22" ht="57" x14ac:dyDescent="0.25">
      <c r="A54" s="138">
        <v>9</v>
      </c>
      <c r="B54" s="139">
        <v>9</v>
      </c>
      <c r="C54" s="140" t="s">
        <v>108</v>
      </c>
      <c r="D54" s="141" t="s">
        <v>109</v>
      </c>
      <c r="E54" s="142">
        <v>40909.760000000002</v>
      </c>
      <c r="F54" s="143" t="s">
        <v>110</v>
      </c>
      <c r="G54" s="142" t="s">
        <v>111</v>
      </c>
      <c r="H54" s="142" t="s">
        <v>112</v>
      </c>
      <c r="I54" s="142" t="s">
        <v>113</v>
      </c>
      <c r="J54" s="142">
        <v>1</v>
      </c>
      <c r="K54" s="142" t="s">
        <v>114</v>
      </c>
      <c r="L54" s="143" t="s">
        <v>115</v>
      </c>
      <c r="M54" s="143"/>
      <c r="N54" s="143" t="s">
        <v>79</v>
      </c>
      <c r="O54" s="143"/>
      <c r="P54" s="143"/>
      <c r="Q54" s="143"/>
      <c r="R54" s="143"/>
      <c r="S54" s="143"/>
      <c r="T54" s="143"/>
      <c r="U54" s="143"/>
      <c r="V54" s="143" t="s">
        <v>116</v>
      </c>
    </row>
    <row r="55" spans="1:22" ht="19.350000000000001" customHeight="1" x14ac:dyDescent="0.25">
      <c r="A55" s="128" t="s">
        <v>117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</row>
    <row r="56" spans="1:22" ht="18.45" customHeight="1" x14ac:dyDescent="0.25">
      <c r="A56" s="130" t="s">
        <v>118</v>
      </c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</row>
    <row r="57" spans="1:22" ht="68.400000000000006" x14ac:dyDescent="0.25">
      <c r="A57" s="132">
        <v>10</v>
      </c>
      <c r="B57" s="133">
        <v>10</v>
      </c>
      <c r="C57" s="134" t="s">
        <v>119</v>
      </c>
      <c r="D57" s="135" t="s">
        <v>109</v>
      </c>
      <c r="E57" s="136">
        <v>2250.2399999999998</v>
      </c>
      <c r="F57" s="137" t="s">
        <v>120</v>
      </c>
      <c r="G57" s="136" t="s">
        <v>121</v>
      </c>
      <c r="H57" s="136" t="s">
        <v>122</v>
      </c>
      <c r="I57" s="136" t="s">
        <v>123</v>
      </c>
      <c r="J57" s="136"/>
      <c r="K57" s="136" t="s">
        <v>124</v>
      </c>
      <c r="L57" s="137" t="s">
        <v>125</v>
      </c>
      <c r="M57" s="137"/>
      <c r="N57" s="137" t="s">
        <v>79</v>
      </c>
      <c r="O57" s="137"/>
      <c r="P57" s="137"/>
      <c r="Q57" s="137"/>
      <c r="R57" s="137"/>
      <c r="S57" s="137"/>
      <c r="T57" s="137"/>
      <c r="U57" s="137"/>
      <c r="V57" s="137"/>
    </row>
    <row r="58" spans="1:22" ht="18.45" customHeight="1" x14ac:dyDescent="0.25">
      <c r="A58" s="130" t="s">
        <v>126</v>
      </c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</row>
    <row r="59" spans="1:22" ht="68.400000000000006" x14ac:dyDescent="0.25">
      <c r="A59" s="138">
        <v>11</v>
      </c>
      <c r="B59" s="139">
        <v>11</v>
      </c>
      <c r="C59" s="140" t="s">
        <v>119</v>
      </c>
      <c r="D59" s="141" t="s">
        <v>109</v>
      </c>
      <c r="E59" s="142">
        <v>2250.2399999999998</v>
      </c>
      <c r="F59" s="143" t="s">
        <v>120</v>
      </c>
      <c r="G59" s="142" t="s">
        <v>121</v>
      </c>
      <c r="H59" s="142" t="s">
        <v>122</v>
      </c>
      <c r="I59" s="142" t="s">
        <v>123</v>
      </c>
      <c r="J59" s="142"/>
      <c r="K59" s="142" t="s">
        <v>124</v>
      </c>
      <c r="L59" s="143" t="s">
        <v>125</v>
      </c>
      <c r="M59" s="143"/>
      <c r="N59" s="143" t="s">
        <v>79</v>
      </c>
      <c r="O59" s="143"/>
      <c r="P59" s="143"/>
      <c r="Q59" s="143"/>
      <c r="R59" s="143"/>
      <c r="S59" s="143"/>
      <c r="T59" s="143"/>
      <c r="U59" s="143"/>
      <c r="V59" s="143"/>
    </row>
    <row r="60" spans="1:22" ht="19.350000000000001" customHeight="1" x14ac:dyDescent="0.25">
      <c r="A60" s="128" t="s">
        <v>127</v>
      </c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</row>
    <row r="61" spans="1:22" ht="18.45" customHeight="1" x14ac:dyDescent="0.25">
      <c r="A61" s="130" t="s">
        <v>128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</row>
    <row r="62" spans="1:22" ht="68.400000000000006" x14ac:dyDescent="0.25">
      <c r="A62" s="132">
        <v>12</v>
      </c>
      <c r="B62" s="133">
        <v>12</v>
      </c>
      <c r="C62" s="134" t="s">
        <v>119</v>
      </c>
      <c r="D62" s="135" t="s">
        <v>129</v>
      </c>
      <c r="E62" s="136">
        <v>2250.2399999999998</v>
      </c>
      <c r="F62" s="137" t="s">
        <v>120</v>
      </c>
      <c r="G62" s="136" t="s">
        <v>121</v>
      </c>
      <c r="H62" s="136" t="s">
        <v>130</v>
      </c>
      <c r="I62" s="136" t="s">
        <v>131</v>
      </c>
      <c r="J62" s="136"/>
      <c r="K62" s="136" t="s">
        <v>132</v>
      </c>
      <c r="L62" s="137" t="s">
        <v>133</v>
      </c>
      <c r="M62" s="137"/>
      <c r="N62" s="137" t="s">
        <v>79</v>
      </c>
      <c r="O62" s="137"/>
      <c r="P62" s="137"/>
      <c r="Q62" s="137"/>
      <c r="R62" s="137"/>
      <c r="S62" s="137"/>
      <c r="T62" s="137"/>
      <c r="U62" s="137"/>
      <c r="V62" s="137"/>
    </row>
    <row r="63" spans="1:22" ht="79.8" x14ac:dyDescent="0.25">
      <c r="A63" s="132">
        <v>13</v>
      </c>
      <c r="B63" s="133">
        <v>13</v>
      </c>
      <c r="C63" s="134" t="s">
        <v>134</v>
      </c>
      <c r="D63" s="135" t="s">
        <v>87</v>
      </c>
      <c r="E63" s="136">
        <v>2435.67</v>
      </c>
      <c r="F63" s="137" t="s">
        <v>135</v>
      </c>
      <c r="G63" s="136" t="s">
        <v>136</v>
      </c>
      <c r="H63" s="136" t="s">
        <v>137</v>
      </c>
      <c r="I63" s="136" t="s">
        <v>138</v>
      </c>
      <c r="J63" s="136">
        <v>1</v>
      </c>
      <c r="K63" s="136" t="s">
        <v>139</v>
      </c>
      <c r="L63" s="137" t="s">
        <v>140</v>
      </c>
      <c r="M63" s="137"/>
      <c r="N63" s="137" t="s">
        <v>79</v>
      </c>
      <c r="O63" s="137"/>
      <c r="P63" s="137"/>
      <c r="Q63" s="137"/>
      <c r="R63" s="137"/>
      <c r="S63" s="137"/>
      <c r="T63" s="137"/>
      <c r="U63" s="137"/>
      <c r="V63" s="137">
        <v>4</v>
      </c>
    </row>
    <row r="64" spans="1:22" ht="18.45" customHeight="1" x14ac:dyDescent="0.25">
      <c r="A64" s="130" t="s">
        <v>107</v>
      </c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</row>
    <row r="65" spans="1:22" ht="57" x14ac:dyDescent="0.25">
      <c r="A65" s="132">
        <v>14</v>
      </c>
      <c r="B65" s="133">
        <v>14</v>
      </c>
      <c r="C65" s="134" t="s">
        <v>73</v>
      </c>
      <c r="D65" s="135" t="s">
        <v>74</v>
      </c>
      <c r="E65" s="136">
        <v>15810.14</v>
      </c>
      <c r="F65" s="137" t="s">
        <v>75</v>
      </c>
      <c r="G65" s="136">
        <v>195.41</v>
      </c>
      <c r="H65" s="136">
        <v>8</v>
      </c>
      <c r="I65" s="136" t="s">
        <v>76</v>
      </c>
      <c r="J65" s="136"/>
      <c r="K65" s="136" t="s">
        <v>77</v>
      </c>
      <c r="L65" s="137" t="s">
        <v>78</v>
      </c>
      <c r="M65" s="137"/>
      <c r="N65" s="137" t="s">
        <v>79</v>
      </c>
      <c r="O65" s="137"/>
      <c r="P65" s="137"/>
      <c r="Q65" s="137"/>
      <c r="R65" s="137"/>
      <c r="S65" s="137"/>
      <c r="T65" s="137"/>
      <c r="U65" s="137"/>
      <c r="V65" s="137">
        <v>1</v>
      </c>
    </row>
    <row r="66" spans="1:22" ht="34.200000000000003" x14ac:dyDescent="0.25">
      <c r="A66" s="132">
        <v>15</v>
      </c>
      <c r="B66" s="133">
        <v>15</v>
      </c>
      <c r="C66" s="134" t="s">
        <v>80</v>
      </c>
      <c r="D66" s="135" t="s">
        <v>81</v>
      </c>
      <c r="E66" s="136">
        <v>26.3</v>
      </c>
      <c r="F66" s="137" t="s">
        <v>82</v>
      </c>
      <c r="G66" s="136"/>
      <c r="H66" s="136">
        <v>8</v>
      </c>
      <c r="I66" s="136" t="s">
        <v>76</v>
      </c>
      <c r="J66" s="136"/>
      <c r="K66" s="136">
        <v>36</v>
      </c>
      <c r="L66" s="137" t="s">
        <v>83</v>
      </c>
      <c r="M66" s="137"/>
      <c r="N66" s="137" t="s">
        <v>84</v>
      </c>
      <c r="O66" s="137"/>
      <c r="P66" s="137"/>
      <c r="Q66" s="137"/>
      <c r="R66" s="137"/>
      <c r="S66" s="137"/>
      <c r="T66" s="137"/>
      <c r="U66" s="137"/>
      <c r="V66" s="137"/>
    </row>
    <row r="67" spans="1:22" ht="91.2" x14ac:dyDescent="0.25">
      <c r="A67" s="132">
        <v>16</v>
      </c>
      <c r="B67" s="133">
        <v>16</v>
      </c>
      <c r="C67" s="134" t="s">
        <v>141</v>
      </c>
      <c r="D67" s="135" t="s">
        <v>87</v>
      </c>
      <c r="E67" s="136">
        <v>4596.33</v>
      </c>
      <c r="F67" s="137" t="s">
        <v>142</v>
      </c>
      <c r="G67" s="136" t="s">
        <v>143</v>
      </c>
      <c r="H67" s="136" t="s">
        <v>144</v>
      </c>
      <c r="I67" s="136" t="s">
        <v>145</v>
      </c>
      <c r="J67" s="136">
        <v>3</v>
      </c>
      <c r="K67" s="136" t="s">
        <v>146</v>
      </c>
      <c r="L67" s="137" t="s">
        <v>147</v>
      </c>
      <c r="M67" s="137"/>
      <c r="N67" s="137" t="s">
        <v>79</v>
      </c>
      <c r="O67" s="137"/>
      <c r="P67" s="137"/>
      <c r="Q67" s="137"/>
      <c r="R67" s="137"/>
      <c r="S67" s="137"/>
      <c r="T67" s="137"/>
      <c r="U67" s="137"/>
      <c r="V67" s="137" t="s">
        <v>148</v>
      </c>
    </row>
    <row r="68" spans="1:22" ht="68.400000000000006" x14ac:dyDescent="0.25">
      <c r="A68" s="132">
        <v>17</v>
      </c>
      <c r="B68" s="133">
        <v>17</v>
      </c>
      <c r="C68" s="134" t="s">
        <v>149</v>
      </c>
      <c r="D68" s="135" t="s">
        <v>150</v>
      </c>
      <c r="E68" s="136">
        <v>22.8</v>
      </c>
      <c r="F68" s="137" t="s">
        <v>151</v>
      </c>
      <c r="G68" s="136"/>
      <c r="H68" s="136">
        <v>23</v>
      </c>
      <c r="I68" s="136" t="s">
        <v>152</v>
      </c>
      <c r="J68" s="136"/>
      <c r="K68" s="136">
        <v>54</v>
      </c>
      <c r="L68" s="137" t="s">
        <v>153</v>
      </c>
      <c r="M68" s="137"/>
      <c r="N68" s="137" t="s">
        <v>84</v>
      </c>
      <c r="O68" s="137"/>
      <c r="P68" s="137"/>
      <c r="Q68" s="137"/>
      <c r="R68" s="137"/>
      <c r="S68" s="137"/>
      <c r="T68" s="137"/>
      <c r="U68" s="137"/>
      <c r="V68" s="137"/>
    </row>
    <row r="69" spans="1:22" ht="18.45" customHeight="1" x14ac:dyDescent="0.25">
      <c r="A69" s="130" t="s">
        <v>154</v>
      </c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</row>
    <row r="70" spans="1:22" ht="68.400000000000006" x14ac:dyDescent="0.25">
      <c r="A70" s="132">
        <v>18</v>
      </c>
      <c r="B70" s="133">
        <v>18</v>
      </c>
      <c r="C70" s="134" t="s">
        <v>155</v>
      </c>
      <c r="D70" s="135" t="s">
        <v>156</v>
      </c>
      <c r="E70" s="136">
        <v>15810.14</v>
      </c>
      <c r="F70" s="137" t="s">
        <v>75</v>
      </c>
      <c r="G70" s="136">
        <v>195.41</v>
      </c>
      <c r="H70" s="136" t="s">
        <v>157</v>
      </c>
      <c r="I70" s="136" t="s">
        <v>158</v>
      </c>
      <c r="J70" s="136"/>
      <c r="K70" s="136" t="s">
        <v>159</v>
      </c>
      <c r="L70" s="137" t="s">
        <v>160</v>
      </c>
      <c r="M70" s="137"/>
      <c r="N70" s="137" t="s">
        <v>79</v>
      </c>
      <c r="O70" s="137"/>
      <c r="P70" s="137"/>
      <c r="Q70" s="137"/>
      <c r="R70" s="137"/>
      <c r="S70" s="137"/>
      <c r="T70" s="137"/>
      <c r="U70" s="137"/>
      <c r="V70" s="137">
        <v>1</v>
      </c>
    </row>
    <row r="71" spans="1:22" ht="34.200000000000003" x14ac:dyDescent="0.25">
      <c r="A71" s="132">
        <v>19</v>
      </c>
      <c r="B71" s="133">
        <v>19</v>
      </c>
      <c r="C71" s="134" t="s">
        <v>80</v>
      </c>
      <c r="D71" s="135" t="s">
        <v>161</v>
      </c>
      <c r="E71" s="136">
        <v>26.3</v>
      </c>
      <c r="F71" s="137" t="s">
        <v>82</v>
      </c>
      <c r="G71" s="136"/>
      <c r="H71" s="136">
        <v>11</v>
      </c>
      <c r="I71" s="136" t="s">
        <v>162</v>
      </c>
      <c r="J71" s="136"/>
      <c r="K71" s="136">
        <v>48</v>
      </c>
      <c r="L71" s="137" t="s">
        <v>163</v>
      </c>
      <c r="M71" s="137"/>
      <c r="N71" s="137" t="s">
        <v>84</v>
      </c>
      <c r="O71" s="137"/>
      <c r="P71" s="137"/>
      <c r="Q71" s="137"/>
      <c r="R71" s="137"/>
      <c r="S71" s="137"/>
      <c r="T71" s="137"/>
      <c r="U71" s="137"/>
      <c r="V71" s="137"/>
    </row>
    <row r="72" spans="1:22" ht="91.2" x14ac:dyDescent="0.25">
      <c r="A72" s="138">
        <v>20</v>
      </c>
      <c r="B72" s="139">
        <v>20</v>
      </c>
      <c r="C72" s="140" t="s">
        <v>141</v>
      </c>
      <c r="D72" s="141" t="s">
        <v>164</v>
      </c>
      <c r="E72" s="142">
        <v>4596.33</v>
      </c>
      <c r="F72" s="143" t="s">
        <v>142</v>
      </c>
      <c r="G72" s="142" t="s">
        <v>143</v>
      </c>
      <c r="H72" s="142" t="s">
        <v>165</v>
      </c>
      <c r="I72" s="142" t="s">
        <v>166</v>
      </c>
      <c r="J72" s="142">
        <v>5</v>
      </c>
      <c r="K72" s="142" t="s">
        <v>167</v>
      </c>
      <c r="L72" s="143" t="s">
        <v>168</v>
      </c>
      <c r="M72" s="143"/>
      <c r="N72" s="143" t="s">
        <v>79</v>
      </c>
      <c r="O72" s="143"/>
      <c r="P72" s="143"/>
      <c r="Q72" s="143"/>
      <c r="R72" s="143"/>
      <c r="S72" s="143"/>
      <c r="T72" s="143"/>
      <c r="U72" s="143"/>
      <c r="V72" s="143" t="s">
        <v>169</v>
      </c>
    </row>
    <row r="73" spans="1:22" ht="19.350000000000001" customHeight="1" x14ac:dyDescent="0.25">
      <c r="A73" s="128" t="s">
        <v>170</v>
      </c>
      <c r="B73" s="129"/>
      <c r="C73" s="129"/>
      <c r="D73" s="129"/>
      <c r="E73" s="129"/>
      <c r="F73" s="129"/>
      <c r="G73" s="129"/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</row>
    <row r="74" spans="1:22" ht="18.45" customHeight="1" x14ac:dyDescent="0.25">
      <c r="A74" s="130" t="s">
        <v>171</v>
      </c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</row>
    <row r="75" spans="1:22" ht="79.8" x14ac:dyDescent="0.25">
      <c r="A75" s="132">
        <v>21</v>
      </c>
      <c r="B75" s="133">
        <v>21</v>
      </c>
      <c r="C75" s="134" t="s">
        <v>134</v>
      </c>
      <c r="D75" s="135" t="s">
        <v>172</v>
      </c>
      <c r="E75" s="136">
        <v>2435.67</v>
      </c>
      <c r="F75" s="137" t="s">
        <v>135</v>
      </c>
      <c r="G75" s="136" t="s">
        <v>136</v>
      </c>
      <c r="H75" s="136" t="s">
        <v>173</v>
      </c>
      <c r="I75" s="136" t="s">
        <v>174</v>
      </c>
      <c r="J75" s="136"/>
      <c r="K75" s="136" t="s">
        <v>175</v>
      </c>
      <c r="L75" s="137" t="s">
        <v>176</v>
      </c>
      <c r="M75" s="137"/>
      <c r="N75" s="137" t="s">
        <v>79</v>
      </c>
      <c r="O75" s="137"/>
      <c r="P75" s="137"/>
      <c r="Q75" s="137"/>
      <c r="R75" s="137"/>
      <c r="S75" s="137"/>
      <c r="T75" s="137"/>
      <c r="U75" s="137"/>
      <c r="V75" s="137">
        <v>1</v>
      </c>
    </row>
    <row r="76" spans="1:22" ht="68.400000000000006" x14ac:dyDescent="0.25">
      <c r="A76" s="138">
        <v>22</v>
      </c>
      <c r="B76" s="139">
        <v>22</v>
      </c>
      <c r="C76" s="140" t="s">
        <v>119</v>
      </c>
      <c r="D76" s="141" t="s">
        <v>109</v>
      </c>
      <c r="E76" s="142">
        <v>2250.2399999999998</v>
      </c>
      <c r="F76" s="143" t="s">
        <v>120</v>
      </c>
      <c r="G76" s="142" t="s">
        <v>121</v>
      </c>
      <c r="H76" s="142" t="s">
        <v>122</v>
      </c>
      <c r="I76" s="142" t="s">
        <v>123</v>
      </c>
      <c r="J76" s="142"/>
      <c r="K76" s="142" t="s">
        <v>124</v>
      </c>
      <c r="L76" s="143" t="s">
        <v>125</v>
      </c>
      <c r="M76" s="143"/>
      <c r="N76" s="143" t="s">
        <v>79</v>
      </c>
      <c r="O76" s="143"/>
      <c r="P76" s="143"/>
      <c r="Q76" s="143"/>
      <c r="R76" s="143"/>
      <c r="S76" s="143"/>
      <c r="T76" s="143"/>
      <c r="U76" s="143"/>
      <c r="V76" s="143"/>
    </row>
    <row r="77" spans="1:22" ht="19.350000000000001" customHeight="1" x14ac:dyDescent="0.25">
      <c r="A77" s="128" t="s">
        <v>177</v>
      </c>
      <c r="B77" s="129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</row>
    <row r="78" spans="1:22" ht="18.45" customHeight="1" x14ac:dyDescent="0.25">
      <c r="A78" s="130" t="s">
        <v>107</v>
      </c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</row>
    <row r="79" spans="1:22" ht="68.400000000000006" x14ac:dyDescent="0.25">
      <c r="A79" s="132">
        <v>23</v>
      </c>
      <c r="B79" s="133">
        <v>23</v>
      </c>
      <c r="C79" s="134" t="s">
        <v>119</v>
      </c>
      <c r="D79" s="135" t="s">
        <v>109</v>
      </c>
      <c r="E79" s="136">
        <v>2250.2399999999998</v>
      </c>
      <c r="F79" s="137" t="s">
        <v>120</v>
      </c>
      <c r="G79" s="136" t="s">
        <v>121</v>
      </c>
      <c r="H79" s="136" t="s">
        <v>122</v>
      </c>
      <c r="I79" s="136" t="s">
        <v>123</v>
      </c>
      <c r="J79" s="136"/>
      <c r="K79" s="136" t="s">
        <v>124</v>
      </c>
      <c r="L79" s="137" t="s">
        <v>125</v>
      </c>
      <c r="M79" s="137"/>
      <c r="N79" s="137" t="s">
        <v>79</v>
      </c>
      <c r="O79" s="137"/>
      <c r="P79" s="137"/>
      <c r="Q79" s="137"/>
      <c r="R79" s="137"/>
      <c r="S79" s="137"/>
      <c r="T79" s="137"/>
      <c r="U79" s="137"/>
      <c r="V79" s="137"/>
    </row>
    <row r="80" spans="1:22" ht="18.45" customHeight="1" x14ac:dyDescent="0.25">
      <c r="A80" s="130" t="s">
        <v>178</v>
      </c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</row>
    <row r="81" spans="1:22" ht="68.400000000000006" x14ac:dyDescent="0.25">
      <c r="A81" s="132">
        <v>24</v>
      </c>
      <c r="B81" s="133">
        <v>24</v>
      </c>
      <c r="C81" s="134" t="s">
        <v>93</v>
      </c>
      <c r="D81" s="135" t="s">
        <v>179</v>
      </c>
      <c r="E81" s="136">
        <v>13.69</v>
      </c>
      <c r="F81" s="137">
        <v>13.69</v>
      </c>
      <c r="G81" s="136"/>
      <c r="H81" s="136" t="s">
        <v>95</v>
      </c>
      <c r="I81" s="136">
        <v>2</v>
      </c>
      <c r="J81" s="136"/>
      <c r="K81" s="136" t="s">
        <v>180</v>
      </c>
      <c r="L81" s="137">
        <v>18</v>
      </c>
      <c r="M81" s="137"/>
      <c r="N81" s="137" t="s">
        <v>79</v>
      </c>
      <c r="O81" s="137"/>
      <c r="P81" s="137"/>
      <c r="Q81" s="137"/>
      <c r="R81" s="137"/>
      <c r="S81" s="137"/>
      <c r="T81" s="137"/>
      <c r="U81" s="137"/>
      <c r="V81" s="137"/>
    </row>
    <row r="82" spans="1:22" ht="57" x14ac:dyDescent="0.25">
      <c r="A82" s="132">
        <v>25</v>
      </c>
      <c r="B82" s="133">
        <v>25</v>
      </c>
      <c r="C82" s="134" t="s">
        <v>181</v>
      </c>
      <c r="D82" s="135" t="s">
        <v>182</v>
      </c>
      <c r="E82" s="136">
        <v>1170.06</v>
      </c>
      <c r="F82" s="137">
        <v>1094.5</v>
      </c>
      <c r="G82" s="136" t="s">
        <v>183</v>
      </c>
      <c r="H82" s="136" t="s">
        <v>184</v>
      </c>
      <c r="I82" s="136">
        <v>11</v>
      </c>
      <c r="J82" s="136">
        <v>1</v>
      </c>
      <c r="K82" s="136" t="s">
        <v>185</v>
      </c>
      <c r="L82" s="137">
        <v>121</v>
      </c>
      <c r="M82" s="137"/>
      <c r="N82" s="137" t="s">
        <v>79</v>
      </c>
      <c r="O82" s="137"/>
      <c r="P82" s="137"/>
      <c r="Q82" s="137"/>
      <c r="R82" s="137"/>
      <c r="S82" s="137"/>
      <c r="T82" s="137"/>
      <c r="U82" s="137"/>
      <c r="V82" s="137" t="s">
        <v>186</v>
      </c>
    </row>
    <row r="83" spans="1:22" ht="68.400000000000006" x14ac:dyDescent="0.25">
      <c r="A83" s="132">
        <v>26</v>
      </c>
      <c r="B83" s="133">
        <v>26</v>
      </c>
      <c r="C83" s="134" t="s">
        <v>187</v>
      </c>
      <c r="D83" s="135" t="s">
        <v>129</v>
      </c>
      <c r="E83" s="136">
        <v>3759.44</v>
      </c>
      <c r="F83" s="137" t="s">
        <v>188</v>
      </c>
      <c r="G83" s="136">
        <v>10.32</v>
      </c>
      <c r="H83" s="136" t="s">
        <v>189</v>
      </c>
      <c r="I83" s="136" t="s">
        <v>190</v>
      </c>
      <c r="J83" s="136"/>
      <c r="K83" s="136" t="s">
        <v>191</v>
      </c>
      <c r="L83" s="137" t="s">
        <v>192</v>
      </c>
      <c r="M83" s="137"/>
      <c r="N83" s="137" t="s">
        <v>79</v>
      </c>
      <c r="O83" s="137"/>
      <c r="P83" s="137"/>
      <c r="Q83" s="137"/>
      <c r="R83" s="137"/>
      <c r="S83" s="137"/>
      <c r="T83" s="137"/>
      <c r="U83" s="137"/>
      <c r="V83" s="137">
        <v>1</v>
      </c>
    </row>
    <row r="84" spans="1:22" ht="79.8" x14ac:dyDescent="0.25">
      <c r="A84" s="132">
        <v>27</v>
      </c>
      <c r="B84" s="133">
        <v>27</v>
      </c>
      <c r="C84" s="134" t="s">
        <v>134</v>
      </c>
      <c r="D84" s="135" t="s">
        <v>172</v>
      </c>
      <c r="E84" s="136">
        <v>2435.67</v>
      </c>
      <c r="F84" s="137" t="s">
        <v>135</v>
      </c>
      <c r="G84" s="136" t="s">
        <v>136</v>
      </c>
      <c r="H84" s="136" t="s">
        <v>173</v>
      </c>
      <c r="I84" s="136" t="s">
        <v>174</v>
      </c>
      <c r="J84" s="136"/>
      <c r="K84" s="136" t="s">
        <v>175</v>
      </c>
      <c r="L84" s="137" t="s">
        <v>176</v>
      </c>
      <c r="M84" s="137"/>
      <c r="N84" s="137" t="s">
        <v>79</v>
      </c>
      <c r="O84" s="137"/>
      <c r="P84" s="137"/>
      <c r="Q84" s="137"/>
      <c r="R84" s="137"/>
      <c r="S84" s="137"/>
      <c r="T84" s="137"/>
      <c r="U84" s="137"/>
      <c r="V84" s="137">
        <v>1</v>
      </c>
    </row>
    <row r="85" spans="1:22" ht="68.400000000000006" x14ac:dyDescent="0.25">
      <c r="A85" s="132">
        <v>28</v>
      </c>
      <c r="B85" s="133">
        <v>28</v>
      </c>
      <c r="C85" s="134" t="s">
        <v>119</v>
      </c>
      <c r="D85" s="135" t="s">
        <v>129</v>
      </c>
      <c r="E85" s="136">
        <v>2250.2399999999998</v>
      </c>
      <c r="F85" s="137" t="s">
        <v>120</v>
      </c>
      <c r="G85" s="136" t="s">
        <v>121</v>
      </c>
      <c r="H85" s="136" t="s">
        <v>130</v>
      </c>
      <c r="I85" s="136" t="s">
        <v>131</v>
      </c>
      <c r="J85" s="136"/>
      <c r="K85" s="136" t="s">
        <v>132</v>
      </c>
      <c r="L85" s="137" t="s">
        <v>133</v>
      </c>
      <c r="M85" s="137"/>
      <c r="N85" s="137" t="s">
        <v>79</v>
      </c>
      <c r="O85" s="137"/>
      <c r="P85" s="137"/>
      <c r="Q85" s="137"/>
      <c r="R85" s="137"/>
      <c r="S85" s="137"/>
      <c r="T85" s="137"/>
      <c r="U85" s="137"/>
      <c r="V85" s="137"/>
    </row>
    <row r="86" spans="1:22" ht="57" x14ac:dyDescent="0.25">
      <c r="A86" s="132">
        <v>29</v>
      </c>
      <c r="B86" s="133">
        <v>29</v>
      </c>
      <c r="C86" s="134" t="s">
        <v>193</v>
      </c>
      <c r="D86" s="135" t="s">
        <v>129</v>
      </c>
      <c r="E86" s="136">
        <v>1320.82</v>
      </c>
      <c r="F86" s="137" t="s">
        <v>194</v>
      </c>
      <c r="G86" s="136"/>
      <c r="H86" s="136" t="s">
        <v>195</v>
      </c>
      <c r="I86" s="136" t="s">
        <v>196</v>
      </c>
      <c r="J86" s="136"/>
      <c r="K86" s="136" t="s">
        <v>197</v>
      </c>
      <c r="L86" s="137" t="s">
        <v>198</v>
      </c>
      <c r="M86" s="137"/>
      <c r="N86" s="137" t="s">
        <v>79</v>
      </c>
      <c r="O86" s="137"/>
      <c r="P86" s="137"/>
      <c r="Q86" s="137"/>
      <c r="R86" s="137"/>
      <c r="S86" s="137"/>
      <c r="T86" s="137"/>
      <c r="U86" s="137"/>
      <c r="V86" s="137"/>
    </row>
    <row r="87" spans="1:22" ht="18.45" customHeight="1" x14ac:dyDescent="0.25">
      <c r="A87" s="130" t="s">
        <v>178</v>
      </c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</row>
    <row r="88" spans="1:22" ht="68.400000000000006" x14ac:dyDescent="0.25">
      <c r="A88" s="132">
        <v>30</v>
      </c>
      <c r="B88" s="133">
        <v>30</v>
      </c>
      <c r="C88" s="134" t="s">
        <v>93</v>
      </c>
      <c r="D88" s="135" t="s">
        <v>179</v>
      </c>
      <c r="E88" s="136">
        <v>13.69</v>
      </c>
      <c r="F88" s="137">
        <v>13.69</v>
      </c>
      <c r="G88" s="136"/>
      <c r="H88" s="136" t="s">
        <v>95</v>
      </c>
      <c r="I88" s="136">
        <v>2</v>
      </c>
      <c r="J88" s="136"/>
      <c r="K88" s="136" t="s">
        <v>180</v>
      </c>
      <c r="L88" s="137">
        <v>18</v>
      </c>
      <c r="M88" s="137"/>
      <c r="N88" s="137" t="s">
        <v>79</v>
      </c>
      <c r="O88" s="137"/>
      <c r="P88" s="137"/>
      <c r="Q88" s="137"/>
      <c r="R88" s="137"/>
      <c r="S88" s="137"/>
      <c r="T88" s="137"/>
      <c r="U88" s="137"/>
      <c r="V88" s="137"/>
    </row>
    <row r="89" spans="1:22" ht="68.400000000000006" x14ac:dyDescent="0.25">
      <c r="A89" s="132">
        <v>31</v>
      </c>
      <c r="B89" s="133">
        <v>31</v>
      </c>
      <c r="C89" s="134" t="s">
        <v>187</v>
      </c>
      <c r="D89" s="135" t="s">
        <v>109</v>
      </c>
      <c r="E89" s="136">
        <v>3759.44</v>
      </c>
      <c r="F89" s="137" t="s">
        <v>188</v>
      </c>
      <c r="G89" s="136">
        <v>10.32</v>
      </c>
      <c r="H89" s="136" t="s">
        <v>199</v>
      </c>
      <c r="I89" s="136" t="s">
        <v>200</v>
      </c>
      <c r="J89" s="136"/>
      <c r="K89" s="136" t="s">
        <v>201</v>
      </c>
      <c r="L89" s="137" t="s">
        <v>202</v>
      </c>
      <c r="M89" s="137"/>
      <c r="N89" s="137" t="s">
        <v>79</v>
      </c>
      <c r="O89" s="137"/>
      <c r="P89" s="137"/>
      <c r="Q89" s="137"/>
      <c r="R89" s="137"/>
      <c r="S89" s="137"/>
      <c r="T89" s="137"/>
      <c r="U89" s="137"/>
      <c r="V89" s="137">
        <v>1</v>
      </c>
    </row>
    <row r="90" spans="1:22" ht="79.8" x14ac:dyDescent="0.25">
      <c r="A90" s="132">
        <v>32</v>
      </c>
      <c r="B90" s="133">
        <v>32</v>
      </c>
      <c r="C90" s="134" t="s">
        <v>134</v>
      </c>
      <c r="D90" s="135" t="s">
        <v>203</v>
      </c>
      <c r="E90" s="136">
        <v>2435.67</v>
      </c>
      <c r="F90" s="137" t="s">
        <v>135</v>
      </c>
      <c r="G90" s="136" t="s">
        <v>136</v>
      </c>
      <c r="H90" s="136" t="s">
        <v>204</v>
      </c>
      <c r="I90" s="136" t="s">
        <v>205</v>
      </c>
      <c r="J90" s="136"/>
      <c r="K90" s="136" t="s">
        <v>206</v>
      </c>
      <c r="L90" s="137" t="s">
        <v>207</v>
      </c>
      <c r="M90" s="137"/>
      <c r="N90" s="137" t="s">
        <v>79</v>
      </c>
      <c r="O90" s="137"/>
      <c r="P90" s="137"/>
      <c r="Q90" s="137"/>
      <c r="R90" s="137"/>
      <c r="S90" s="137"/>
      <c r="T90" s="137"/>
      <c r="U90" s="137"/>
      <c r="V90" s="137">
        <v>2</v>
      </c>
    </row>
    <row r="91" spans="1:22" ht="68.400000000000006" x14ac:dyDescent="0.25">
      <c r="A91" s="132">
        <v>33</v>
      </c>
      <c r="B91" s="133">
        <v>33</v>
      </c>
      <c r="C91" s="134" t="s">
        <v>208</v>
      </c>
      <c r="D91" s="135" t="s">
        <v>109</v>
      </c>
      <c r="E91" s="136">
        <v>1010.59</v>
      </c>
      <c r="F91" s="137" t="s">
        <v>209</v>
      </c>
      <c r="G91" s="136">
        <v>5.16</v>
      </c>
      <c r="H91" s="136" t="s">
        <v>210</v>
      </c>
      <c r="I91" s="136" t="s">
        <v>211</v>
      </c>
      <c r="J91" s="136"/>
      <c r="K91" s="136" t="s">
        <v>212</v>
      </c>
      <c r="L91" s="137" t="s">
        <v>213</v>
      </c>
      <c r="M91" s="137"/>
      <c r="N91" s="137" t="s">
        <v>79</v>
      </c>
      <c r="O91" s="137"/>
      <c r="P91" s="137"/>
      <c r="Q91" s="137"/>
      <c r="R91" s="137"/>
      <c r="S91" s="137"/>
      <c r="T91" s="137"/>
      <c r="U91" s="137"/>
      <c r="V91" s="137"/>
    </row>
    <row r="92" spans="1:22" ht="45.6" x14ac:dyDescent="0.25">
      <c r="A92" s="138">
        <v>34</v>
      </c>
      <c r="B92" s="139">
        <v>34</v>
      </c>
      <c r="C92" s="140" t="s">
        <v>214</v>
      </c>
      <c r="D92" s="141" t="s">
        <v>150</v>
      </c>
      <c r="E92" s="142">
        <v>21.1</v>
      </c>
      <c r="F92" s="143" t="s">
        <v>215</v>
      </c>
      <c r="G92" s="142"/>
      <c r="H92" s="142">
        <v>21</v>
      </c>
      <c r="I92" s="142" t="s">
        <v>216</v>
      </c>
      <c r="J92" s="142"/>
      <c r="K92" s="142">
        <v>130</v>
      </c>
      <c r="L92" s="143" t="s">
        <v>217</v>
      </c>
      <c r="M92" s="143"/>
      <c r="N92" s="143" t="s">
        <v>84</v>
      </c>
      <c r="O92" s="143"/>
      <c r="P92" s="143"/>
      <c r="Q92" s="143"/>
      <c r="R92" s="143"/>
      <c r="S92" s="143"/>
      <c r="T92" s="143"/>
      <c r="U92" s="143"/>
      <c r="V92" s="143"/>
    </row>
    <row r="93" spans="1:22" ht="19.350000000000001" customHeight="1" x14ac:dyDescent="0.25">
      <c r="A93" s="128" t="s">
        <v>218</v>
      </c>
      <c r="B93" s="129"/>
      <c r="C93" s="129"/>
      <c r="D93" s="129"/>
      <c r="E93" s="129"/>
      <c r="F93" s="129"/>
      <c r="G93" s="129"/>
      <c r="H93" s="129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</row>
    <row r="94" spans="1:22" ht="68.400000000000006" x14ac:dyDescent="0.25">
      <c r="A94" s="132">
        <v>35</v>
      </c>
      <c r="B94" s="133">
        <v>35</v>
      </c>
      <c r="C94" s="134" t="s">
        <v>219</v>
      </c>
      <c r="D94" s="135" t="s">
        <v>220</v>
      </c>
      <c r="E94" s="136">
        <v>1667.55</v>
      </c>
      <c r="F94" s="137">
        <v>618.80999999999995</v>
      </c>
      <c r="G94" s="136" t="s">
        <v>221</v>
      </c>
      <c r="H94" s="136" t="s">
        <v>222</v>
      </c>
      <c r="I94" s="136">
        <v>12</v>
      </c>
      <c r="J94" s="136" t="s">
        <v>223</v>
      </c>
      <c r="K94" s="136" t="s">
        <v>224</v>
      </c>
      <c r="L94" s="137">
        <v>136</v>
      </c>
      <c r="M94" s="137"/>
      <c r="N94" s="137" t="s">
        <v>79</v>
      </c>
      <c r="O94" s="137"/>
      <c r="P94" s="137"/>
      <c r="Q94" s="137"/>
      <c r="R94" s="137"/>
      <c r="S94" s="137"/>
      <c r="T94" s="137"/>
      <c r="U94" s="137"/>
      <c r="V94" s="137" t="s">
        <v>225</v>
      </c>
    </row>
    <row r="95" spans="1:22" ht="68.400000000000006" x14ac:dyDescent="0.25">
      <c r="A95" s="132">
        <v>36</v>
      </c>
      <c r="B95" s="133">
        <v>36</v>
      </c>
      <c r="C95" s="134" t="s">
        <v>226</v>
      </c>
      <c r="D95" s="135" t="s">
        <v>220</v>
      </c>
      <c r="E95" s="136">
        <v>1041.24</v>
      </c>
      <c r="F95" s="137" t="s">
        <v>227</v>
      </c>
      <c r="G95" s="136">
        <v>18.399999999999999</v>
      </c>
      <c r="H95" s="136" t="s">
        <v>228</v>
      </c>
      <c r="I95" s="136" t="s">
        <v>229</v>
      </c>
      <c r="J95" s="136"/>
      <c r="K95" s="136" t="s">
        <v>230</v>
      </c>
      <c r="L95" s="137" t="s">
        <v>231</v>
      </c>
      <c r="M95" s="137"/>
      <c r="N95" s="137" t="s">
        <v>79</v>
      </c>
      <c r="O95" s="137"/>
      <c r="P95" s="137"/>
      <c r="Q95" s="137"/>
      <c r="R95" s="137"/>
      <c r="S95" s="137"/>
      <c r="T95" s="137"/>
      <c r="U95" s="137"/>
      <c r="V95" s="137">
        <v>2</v>
      </c>
    </row>
    <row r="96" spans="1:22" ht="91.2" x14ac:dyDescent="0.25">
      <c r="A96" s="132">
        <v>37</v>
      </c>
      <c r="B96" s="133">
        <v>37</v>
      </c>
      <c r="C96" s="134" t="s">
        <v>232</v>
      </c>
      <c r="D96" s="135" t="s">
        <v>233</v>
      </c>
      <c r="E96" s="136">
        <v>3961.27</v>
      </c>
      <c r="F96" s="137" t="s">
        <v>234</v>
      </c>
      <c r="G96" s="136" t="s">
        <v>235</v>
      </c>
      <c r="H96" s="136" t="s">
        <v>236</v>
      </c>
      <c r="I96" s="136" t="s">
        <v>237</v>
      </c>
      <c r="J96" s="136"/>
      <c r="K96" s="136" t="s">
        <v>238</v>
      </c>
      <c r="L96" s="137" t="s">
        <v>239</v>
      </c>
      <c r="M96" s="137"/>
      <c r="N96" s="137" t="s">
        <v>79</v>
      </c>
      <c r="O96" s="137"/>
      <c r="P96" s="137"/>
      <c r="Q96" s="137"/>
      <c r="R96" s="137"/>
      <c r="S96" s="137"/>
      <c r="T96" s="137"/>
      <c r="U96" s="137"/>
      <c r="V96" s="137" t="s">
        <v>240</v>
      </c>
    </row>
    <row r="97" spans="1:22" ht="79.8" x14ac:dyDescent="0.25">
      <c r="A97" s="132">
        <v>38</v>
      </c>
      <c r="B97" s="133">
        <v>38</v>
      </c>
      <c r="C97" s="134" t="s">
        <v>241</v>
      </c>
      <c r="D97" s="135" t="s">
        <v>233</v>
      </c>
      <c r="E97" s="136">
        <v>1298.1500000000001</v>
      </c>
      <c r="F97" s="137" t="s">
        <v>242</v>
      </c>
      <c r="G97" s="136" t="s">
        <v>243</v>
      </c>
      <c r="H97" s="136" t="s">
        <v>244</v>
      </c>
      <c r="I97" s="136" t="s">
        <v>245</v>
      </c>
      <c r="J97" s="136"/>
      <c r="K97" s="136" t="s">
        <v>246</v>
      </c>
      <c r="L97" s="137" t="s">
        <v>247</v>
      </c>
      <c r="M97" s="137"/>
      <c r="N97" s="137" t="s">
        <v>79</v>
      </c>
      <c r="O97" s="137"/>
      <c r="P97" s="137"/>
      <c r="Q97" s="137"/>
      <c r="R97" s="137"/>
      <c r="S97" s="137"/>
      <c r="T97" s="137"/>
      <c r="U97" s="137"/>
      <c r="V97" s="137"/>
    </row>
    <row r="98" spans="1:22" ht="18.45" customHeight="1" x14ac:dyDescent="0.25">
      <c r="A98" s="130" t="s">
        <v>154</v>
      </c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</row>
    <row r="99" spans="1:22" ht="68.400000000000006" x14ac:dyDescent="0.25">
      <c r="A99" s="132">
        <v>39</v>
      </c>
      <c r="B99" s="133">
        <v>39</v>
      </c>
      <c r="C99" s="134" t="s">
        <v>93</v>
      </c>
      <c r="D99" s="135" t="s">
        <v>179</v>
      </c>
      <c r="E99" s="136">
        <v>13.69</v>
      </c>
      <c r="F99" s="137">
        <v>13.69</v>
      </c>
      <c r="G99" s="136"/>
      <c r="H99" s="136" t="s">
        <v>95</v>
      </c>
      <c r="I99" s="136">
        <v>2</v>
      </c>
      <c r="J99" s="136"/>
      <c r="K99" s="136" t="s">
        <v>180</v>
      </c>
      <c r="L99" s="137">
        <v>18</v>
      </c>
      <c r="M99" s="137"/>
      <c r="N99" s="137" t="s">
        <v>79</v>
      </c>
      <c r="O99" s="137"/>
      <c r="P99" s="137"/>
      <c r="Q99" s="137"/>
      <c r="R99" s="137"/>
      <c r="S99" s="137"/>
      <c r="T99" s="137"/>
      <c r="U99" s="137"/>
      <c r="V99" s="137"/>
    </row>
    <row r="100" spans="1:22" ht="79.8" x14ac:dyDescent="0.25">
      <c r="A100" s="132">
        <v>40</v>
      </c>
      <c r="B100" s="133">
        <v>40</v>
      </c>
      <c r="C100" s="134" t="s">
        <v>134</v>
      </c>
      <c r="D100" s="135" t="s">
        <v>109</v>
      </c>
      <c r="E100" s="136">
        <v>2435.67</v>
      </c>
      <c r="F100" s="137" t="s">
        <v>135</v>
      </c>
      <c r="G100" s="136" t="s">
        <v>136</v>
      </c>
      <c r="H100" s="136" t="s">
        <v>248</v>
      </c>
      <c r="I100" s="136" t="s">
        <v>249</v>
      </c>
      <c r="J100" s="136">
        <v>1</v>
      </c>
      <c r="K100" s="136" t="s">
        <v>250</v>
      </c>
      <c r="L100" s="137" t="s">
        <v>251</v>
      </c>
      <c r="M100" s="137"/>
      <c r="N100" s="137" t="s">
        <v>79</v>
      </c>
      <c r="O100" s="137"/>
      <c r="P100" s="137"/>
      <c r="Q100" s="137"/>
      <c r="R100" s="137"/>
      <c r="S100" s="137"/>
      <c r="T100" s="137"/>
      <c r="U100" s="137"/>
      <c r="V100" s="137">
        <v>3</v>
      </c>
    </row>
    <row r="101" spans="1:22" ht="68.400000000000006" x14ac:dyDescent="0.25">
      <c r="A101" s="132">
        <v>41</v>
      </c>
      <c r="B101" s="133">
        <v>41</v>
      </c>
      <c r="C101" s="134" t="s">
        <v>119</v>
      </c>
      <c r="D101" s="135" t="s">
        <v>109</v>
      </c>
      <c r="E101" s="136">
        <v>2250.2399999999998</v>
      </c>
      <c r="F101" s="137" t="s">
        <v>120</v>
      </c>
      <c r="G101" s="136" t="s">
        <v>121</v>
      </c>
      <c r="H101" s="136" t="s">
        <v>122</v>
      </c>
      <c r="I101" s="136" t="s">
        <v>123</v>
      </c>
      <c r="J101" s="136"/>
      <c r="K101" s="136" t="s">
        <v>124</v>
      </c>
      <c r="L101" s="137" t="s">
        <v>125</v>
      </c>
      <c r="M101" s="137"/>
      <c r="N101" s="137" t="s">
        <v>79</v>
      </c>
      <c r="O101" s="137"/>
      <c r="P101" s="137"/>
      <c r="Q101" s="137"/>
      <c r="R101" s="137"/>
      <c r="S101" s="137"/>
      <c r="T101" s="137"/>
      <c r="U101" s="137"/>
      <c r="V101" s="137"/>
    </row>
    <row r="102" spans="1:22" ht="18.45" customHeight="1" x14ac:dyDescent="0.25">
      <c r="A102" s="130" t="s">
        <v>252</v>
      </c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</row>
    <row r="103" spans="1:22" ht="68.400000000000006" x14ac:dyDescent="0.25">
      <c r="A103" s="132">
        <v>42</v>
      </c>
      <c r="B103" s="133">
        <v>42</v>
      </c>
      <c r="C103" s="134" t="s">
        <v>93</v>
      </c>
      <c r="D103" s="135" t="s">
        <v>179</v>
      </c>
      <c r="E103" s="136">
        <v>13.69</v>
      </c>
      <c r="F103" s="137">
        <v>13.69</v>
      </c>
      <c r="G103" s="136"/>
      <c r="H103" s="136" t="s">
        <v>95</v>
      </c>
      <c r="I103" s="136">
        <v>2</v>
      </c>
      <c r="J103" s="136"/>
      <c r="K103" s="136" t="s">
        <v>180</v>
      </c>
      <c r="L103" s="137">
        <v>18</v>
      </c>
      <c r="M103" s="137"/>
      <c r="N103" s="137" t="s">
        <v>79</v>
      </c>
      <c r="O103" s="137"/>
      <c r="P103" s="137"/>
      <c r="Q103" s="137"/>
      <c r="R103" s="137"/>
      <c r="S103" s="137"/>
      <c r="T103" s="137"/>
      <c r="U103" s="137"/>
      <c r="V103" s="137"/>
    </row>
    <row r="104" spans="1:22" ht="79.8" x14ac:dyDescent="0.25">
      <c r="A104" s="138">
        <v>43</v>
      </c>
      <c r="B104" s="139">
        <v>43</v>
      </c>
      <c r="C104" s="140" t="s">
        <v>134</v>
      </c>
      <c r="D104" s="141" t="s">
        <v>253</v>
      </c>
      <c r="E104" s="142">
        <v>2435.67</v>
      </c>
      <c r="F104" s="143" t="s">
        <v>135</v>
      </c>
      <c r="G104" s="142" t="s">
        <v>136</v>
      </c>
      <c r="H104" s="142" t="s">
        <v>254</v>
      </c>
      <c r="I104" s="142" t="s">
        <v>255</v>
      </c>
      <c r="J104" s="142"/>
      <c r="K104" s="142" t="s">
        <v>256</v>
      </c>
      <c r="L104" s="143" t="s">
        <v>257</v>
      </c>
      <c r="M104" s="143"/>
      <c r="N104" s="143" t="s">
        <v>79</v>
      </c>
      <c r="O104" s="143"/>
      <c r="P104" s="143"/>
      <c r="Q104" s="143"/>
      <c r="R104" s="143"/>
      <c r="S104" s="143"/>
      <c r="T104" s="143"/>
      <c r="U104" s="143"/>
      <c r="V104" s="143">
        <v>1</v>
      </c>
    </row>
    <row r="105" spans="1:22" ht="34.200000000000003" x14ac:dyDescent="0.25">
      <c r="A105" s="144" t="s">
        <v>258</v>
      </c>
      <c r="B105" s="145"/>
      <c r="C105" s="145"/>
      <c r="D105" s="145"/>
      <c r="E105" s="145"/>
      <c r="F105" s="145"/>
      <c r="G105" s="145"/>
      <c r="H105" s="146">
        <v>1408</v>
      </c>
      <c r="I105" s="146" t="s">
        <v>259</v>
      </c>
      <c r="J105" s="146" t="s">
        <v>260</v>
      </c>
      <c r="K105" s="146">
        <v>7777</v>
      </c>
      <c r="L105" s="146" t="s">
        <v>261</v>
      </c>
      <c r="M105" s="146"/>
      <c r="N105" s="146"/>
      <c r="O105" s="146"/>
      <c r="P105" s="146"/>
      <c r="Q105" s="146"/>
      <c r="R105" s="146"/>
      <c r="S105" s="146"/>
      <c r="T105" s="146"/>
      <c r="U105" s="146"/>
      <c r="V105" s="146" t="s">
        <v>262</v>
      </c>
    </row>
    <row r="106" spans="1:22" x14ac:dyDescent="0.25">
      <c r="A106" s="144" t="s">
        <v>263</v>
      </c>
      <c r="B106" s="145"/>
      <c r="C106" s="145"/>
      <c r="D106" s="145"/>
      <c r="E106" s="145"/>
      <c r="F106" s="145"/>
      <c r="G106" s="145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</row>
    <row r="107" spans="1:22" x14ac:dyDescent="0.25">
      <c r="A107" s="144" t="s">
        <v>264</v>
      </c>
      <c r="B107" s="145"/>
      <c r="C107" s="145"/>
      <c r="D107" s="145"/>
      <c r="E107" s="145"/>
      <c r="F107" s="145"/>
      <c r="G107" s="145"/>
      <c r="H107" s="146">
        <v>336</v>
      </c>
      <c r="I107" s="146"/>
      <c r="J107" s="146"/>
      <c r="K107" s="146">
        <v>3726</v>
      </c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</row>
    <row r="108" spans="1:22" x14ac:dyDescent="0.25">
      <c r="A108" s="144" t="s">
        <v>265</v>
      </c>
      <c r="B108" s="145"/>
      <c r="C108" s="145"/>
      <c r="D108" s="145"/>
      <c r="E108" s="145"/>
      <c r="F108" s="145"/>
      <c r="G108" s="145"/>
      <c r="H108" s="146">
        <v>1042</v>
      </c>
      <c r="I108" s="146"/>
      <c r="J108" s="146"/>
      <c r="K108" s="146">
        <v>3901</v>
      </c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</row>
    <row r="109" spans="1:22" x14ac:dyDescent="0.25">
      <c r="A109" s="144" t="s">
        <v>266</v>
      </c>
      <c r="B109" s="145"/>
      <c r="C109" s="145"/>
      <c r="D109" s="145"/>
      <c r="E109" s="145"/>
      <c r="F109" s="145"/>
      <c r="G109" s="145"/>
      <c r="H109" s="146">
        <v>34</v>
      </c>
      <c r="I109" s="146"/>
      <c r="J109" s="146"/>
      <c r="K109" s="146">
        <v>199</v>
      </c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</row>
    <row r="110" spans="1:22" x14ac:dyDescent="0.25">
      <c r="A110" s="147" t="s">
        <v>267</v>
      </c>
      <c r="B110" s="148"/>
      <c r="C110" s="148"/>
      <c r="D110" s="148"/>
      <c r="E110" s="148"/>
      <c r="F110" s="148"/>
      <c r="G110" s="148"/>
      <c r="H110" s="149">
        <v>333</v>
      </c>
      <c r="I110" s="149"/>
      <c r="J110" s="149"/>
      <c r="K110" s="149">
        <v>3157</v>
      </c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</row>
    <row r="111" spans="1:22" x14ac:dyDescent="0.25">
      <c r="A111" s="147" t="s">
        <v>268</v>
      </c>
      <c r="B111" s="148"/>
      <c r="C111" s="148"/>
      <c r="D111" s="148"/>
      <c r="E111" s="148"/>
      <c r="F111" s="148"/>
      <c r="G111" s="148"/>
      <c r="H111" s="149">
        <v>198</v>
      </c>
      <c r="I111" s="149"/>
      <c r="J111" s="149"/>
      <c r="K111" s="149">
        <v>1749</v>
      </c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</row>
    <row r="112" spans="1:22" x14ac:dyDescent="0.25">
      <c r="A112" s="147" t="s">
        <v>269</v>
      </c>
      <c r="B112" s="148"/>
      <c r="C112" s="148"/>
      <c r="D112" s="148"/>
      <c r="E112" s="148"/>
      <c r="F112" s="148"/>
      <c r="G112" s="148"/>
      <c r="H112" s="149"/>
      <c r="I112" s="149"/>
      <c r="J112" s="149"/>
      <c r="K112" s="149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</row>
    <row r="113" spans="1:22" x14ac:dyDescent="0.25">
      <c r="A113" s="144" t="s">
        <v>270</v>
      </c>
      <c r="B113" s="145"/>
      <c r="C113" s="145"/>
      <c r="D113" s="145"/>
      <c r="E113" s="145"/>
      <c r="F113" s="145"/>
      <c r="G113" s="145"/>
      <c r="H113" s="146">
        <v>74</v>
      </c>
      <c r="I113" s="146"/>
      <c r="J113" s="146"/>
      <c r="K113" s="146">
        <v>329</v>
      </c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</row>
    <row r="114" spans="1:22" ht="30" customHeight="1" x14ac:dyDescent="0.25">
      <c r="A114" s="144" t="s">
        <v>271</v>
      </c>
      <c r="B114" s="145"/>
      <c r="C114" s="145"/>
      <c r="D114" s="145"/>
      <c r="E114" s="145"/>
      <c r="F114" s="145"/>
      <c r="G114" s="145"/>
      <c r="H114" s="146">
        <v>1614</v>
      </c>
      <c r="I114" s="146"/>
      <c r="J114" s="146"/>
      <c r="K114" s="146">
        <v>10388</v>
      </c>
      <c r="L114" s="146"/>
      <c r="M114" s="146"/>
      <c r="N114" s="146"/>
      <c r="O114" s="146"/>
      <c r="P114" s="146"/>
      <c r="Q114" s="146"/>
      <c r="R114" s="146"/>
      <c r="S114" s="146"/>
      <c r="T114" s="146"/>
      <c r="U114" s="146"/>
      <c r="V114" s="146"/>
    </row>
    <row r="115" spans="1:22" ht="30" customHeight="1" x14ac:dyDescent="0.25">
      <c r="A115" s="144" t="s">
        <v>272</v>
      </c>
      <c r="B115" s="145"/>
      <c r="C115" s="145"/>
      <c r="D115" s="145"/>
      <c r="E115" s="145"/>
      <c r="F115" s="145"/>
      <c r="G115" s="145"/>
      <c r="H115" s="146">
        <v>74</v>
      </c>
      <c r="I115" s="146"/>
      <c r="J115" s="146"/>
      <c r="K115" s="146">
        <v>516</v>
      </c>
      <c r="L115" s="146"/>
      <c r="M115" s="146"/>
      <c r="N115" s="146"/>
      <c r="O115" s="146"/>
      <c r="P115" s="146"/>
      <c r="Q115" s="146"/>
      <c r="R115" s="146"/>
      <c r="S115" s="146"/>
      <c r="T115" s="146"/>
      <c r="U115" s="146"/>
      <c r="V115" s="146"/>
    </row>
    <row r="116" spans="1:22" ht="30" customHeight="1" x14ac:dyDescent="0.25">
      <c r="A116" s="144" t="s">
        <v>273</v>
      </c>
      <c r="B116" s="145"/>
      <c r="C116" s="145"/>
      <c r="D116" s="145"/>
      <c r="E116" s="145"/>
      <c r="F116" s="145"/>
      <c r="G116" s="145"/>
      <c r="H116" s="146">
        <v>89</v>
      </c>
      <c r="I116" s="146"/>
      <c r="J116" s="146"/>
      <c r="K116" s="146">
        <v>750</v>
      </c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</row>
    <row r="117" spans="1:22" x14ac:dyDescent="0.25">
      <c r="A117" s="144" t="s">
        <v>274</v>
      </c>
      <c r="B117" s="145"/>
      <c r="C117" s="145"/>
      <c r="D117" s="145"/>
      <c r="E117" s="145"/>
      <c r="F117" s="145"/>
      <c r="G117" s="145"/>
      <c r="H117" s="146">
        <v>88</v>
      </c>
      <c r="I117" s="146"/>
      <c r="J117" s="146"/>
      <c r="K117" s="146">
        <v>700</v>
      </c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</row>
    <row r="118" spans="1:22" x14ac:dyDescent="0.25">
      <c r="A118" s="144" t="s">
        <v>275</v>
      </c>
      <c r="B118" s="145"/>
      <c r="C118" s="145"/>
      <c r="D118" s="145"/>
      <c r="E118" s="145"/>
      <c r="F118" s="145"/>
      <c r="G118" s="145"/>
      <c r="H118" s="146">
        <v>1939</v>
      </c>
      <c r="I118" s="146"/>
      <c r="J118" s="146"/>
      <c r="K118" s="146">
        <v>12683</v>
      </c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</row>
    <row r="119" spans="1:22" ht="30" customHeight="1" x14ac:dyDescent="0.25">
      <c r="A119" s="144" t="s">
        <v>276</v>
      </c>
      <c r="B119" s="145"/>
      <c r="C119" s="145"/>
      <c r="D119" s="145"/>
      <c r="E119" s="145"/>
      <c r="F119" s="145"/>
      <c r="G119" s="145"/>
      <c r="H119" s="146">
        <v>208.57</v>
      </c>
      <c r="I119" s="146"/>
      <c r="J119" s="146"/>
      <c r="K119" s="146">
        <v>873.69</v>
      </c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</row>
    <row r="120" spans="1:22" x14ac:dyDescent="0.25">
      <c r="A120" s="147" t="s">
        <v>277</v>
      </c>
      <c r="B120" s="148"/>
      <c r="C120" s="148"/>
      <c r="D120" s="148"/>
      <c r="E120" s="148"/>
      <c r="F120" s="148"/>
      <c r="G120" s="148"/>
      <c r="H120" s="149">
        <v>2147.5700000000002</v>
      </c>
      <c r="I120" s="149"/>
      <c r="J120" s="149"/>
      <c r="K120" s="149">
        <v>13556.69</v>
      </c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</row>
    <row r="121" spans="1:22" x14ac:dyDescent="0.25">
      <c r="A121" s="50"/>
      <c r="B121" s="39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</row>
    <row r="122" spans="1:22" x14ac:dyDescent="0.25">
      <c r="A122" s="50"/>
      <c r="B122" s="39"/>
      <c r="C122" s="73" t="s">
        <v>62</v>
      </c>
      <c r="D122" s="48"/>
      <c r="E122" s="48"/>
      <c r="F122" s="48"/>
      <c r="G122" s="48"/>
      <c r="H122" s="74">
        <f>IF(ISBLANK(Y30),"",ROUND(Z30/Y30,2)*100)</f>
        <v>99</v>
      </c>
      <c r="I122" s="48"/>
      <c r="J122" s="48"/>
      <c r="K122" s="74">
        <f>IF(ISBLANK(Y31),"",ROUND(Z31/Y31,2)*100)</f>
        <v>85</v>
      </c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</row>
    <row r="123" spans="1:22" x14ac:dyDescent="0.25">
      <c r="A123" s="50"/>
      <c r="B123" s="39"/>
      <c r="C123" s="73" t="s">
        <v>63</v>
      </c>
      <c r="D123" s="48"/>
      <c r="E123" s="48"/>
      <c r="F123" s="48"/>
      <c r="G123" s="48"/>
      <c r="H123" s="45">
        <f>IF(ISBLANK(Y30),"",ROUND(AA30/Y30,2)*100)</f>
        <v>59</v>
      </c>
      <c r="I123" s="48"/>
      <c r="J123" s="48"/>
      <c r="K123" s="45">
        <f>IF(ISBLANK(Y31),"",ROUND(AA31/Y31,2)*100)</f>
        <v>47</v>
      </c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</row>
    <row r="124" spans="1:22" x14ac:dyDescent="0.25">
      <c r="A124" s="28"/>
      <c r="B124" s="28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</row>
    <row r="125" spans="1:22" x14ac:dyDescent="0.25">
      <c r="B125" s="75" t="s">
        <v>69</v>
      </c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</row>
    <row r="126" spans="1:22" x14ac:dyDescent="0.25">
      <c r="B126" s="3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</row>
    <row r="127" spans="1:22" x14ac:dyDescent="0.25">
      <c r="B127" s="75" t="s">
        <v>70</v>
      </c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</row>
    <row r="128" spans="1:22" x14ac:dyDescent="0.25">
      <c r="B128" s="46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</row>
    <row r="130" spans="3:7" x14ac:dyDescent="0.25">
      <c r="C130" s="49"/>
      <c r="D130" s="49"/>
      <c r="E130" s="49"/>
      <c r="F130" s="49"/>
      <c r="G130" s="49"/>
    </row>
    <row r="131" spans="3:7" x14ac:dyDescent="0.25">
      <c r="C131" s="49"/>
      <c r="D131" s="49"/>
      <c r="E131" s="49"/>
      <c r="F131" s="49"/>
      <c r="G131" s="49"/>
    </row>
    <row r="132" spans="3:7" x14ac:dyDescent="0.25">
      <c r="C132" s="49"/>
      <c r="D132" s="49"/>
      <c r="E132" s="49"/>
      <c r="F132" s="49"/>
      <c r="G132" s="49"/>
    </row>
    <row r="133" spans="3:7" x14ac:dyDescent="0.25">
      <c r="C133" s="49"/>
      <c r="D133" s="49"/>
      <c r="E133" s="49"/>
      <c r="F133" s="49"/>
      <c r="G133" s="49"/>
    </row>
    <row r="134" spans="3:7" x14ac:dyDescent="0.25">
      <c r="C134" s="49"/>
      <c r="D134" s="49"/>
      <c r="E134" s="49"/>
      <c r="F134" s="49"/>
      <c r="G134" s="49"/>
    </row>
    <row r="135" spans="3:7" x14ac:dyDescent="0.25">
      <c r="C135" s="49"/>
      <c r="D135" s="49"/>
      <c r="E135" s="49"/>
      <c r="F135" s="49"/>
      <c r="G135" s="49"/>
    </row>
    <row r="136" spans="3:7" x14ac:dyDescent="0.25">
      <c r="C136" s="49"/>
      <c r="D136" s="49"/>
      <c r="E136" s="49"/>
      <c r="F136" s="49"/>
      <c r="G136" s="49"/>
    </row>
    <row r="137" spans="3:7" x14ac:dyDescent="0.25">
      <c r="C137" s="49"/>
      <c r="D137" s="49"/>
      <c r="E137" s="49"/>
      <c r="F137" s="49"/>
      <c r="G137" s="49"/>
    </row>
    <row r="138" spans="3:7" x14ac:dyDescent="0.25">
      <c r="C138" s="49"/>
      <c r="D138" s="49"/>
      <c r="E138" s="49"/>
      <c r="F138" s="49"/>
      <c r="G138" s="49"/>
    </row>
    <row r="139" spans="3:7" x14ac:dyDescent="0.25">
      <c r="C139" s="49"/>
      <c r="D139" s="49"/>
      <c r="E139" s="49"/>
      <c r="F139" s="49"/>
      <c r="G139" s="49"/>
    </row>
    <row r="140" spans="3:7" x14ac:dyDescent="0.25">
      <c r="C140" s="49"/>
      <c r="D140" s="49"/>
      <c r="E140" s="49"/>
      <c r="F140" s="49"/>
      <c r="G140" s="49"/>
    </row>
    <row r="141" spans="3:7" x14ac:dyDescent="0.25">
      <c r="C141" s="49"/>
      <c r="D141" s="49"/>
      <c r="E141" s="49"/>
      <c r="F141" s="49"/>
      <c r="G141" s="49"/>
    </row>
  </sheetData>
  <mergeCells count="70">
    <mergeCell ref="A119:G119"/>
    <mergeCell ref="A120:G120"/>
    <mergeCell ref="A113:G113"/>
    <mergeCell ref="A114:G114"/>
    <mergeCell ref="A115:G115"/>
    <mergeCell ref="A116:G116"/>
    <mergeCell ref="A117:G117"/>
    <mergeCell ref="A118:G118"/>
    <mergeCell ref="A107:G107"/>
    <mergeCell ref="A108:G108"/>
    <mergeCell ref="A109:G109"/>
    <mergeCell ref="A110:G110"/>
    <mergeCell ref="A111:G111"/>
    <mergeCell ref="A112:G112"/>
    <mergeCell ref="A87:V87"/>
    <mergeCell ref="A93:V93"/>
    <mergeCell ref="A98:V98"/>
    <mergeCell ref="A102:V102"/>
    <mergeCell ref="A105:G105"/>
    <mergeCell ref="A106:G106"/>
    <mergeCell ref="A69:V69"/>
    <mergeCell ref="A73:V73"/>
    <mergeCell ref="A74:V74"/>
    <mergeCell ref="A77:V77"/>
    <mergeCell ref="A78:V78"/>
    <mergeCell ref="A80:V80"/>
    <mergeCell ref="A55:V55"/>
    <mergeCell ref="A56:V56"/>
    <mergeCell ref="A58:V58"/>
    <mergeCell ref="A60:V60"/>
    <mergeCell ref="A61:V61"/>
    <mergeCell ref="A64:V64"/>
    <mergeCell ref="A40:V40"/>
    <mergeCell ref="A41:V41"/>
    <mergeCell ref="A44:V44"/>
    <mergeCell ref="A45:V45"/>
    <mergeCell ref="A52:V52"/>
    <mergeCell ref="A53:V53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103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278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2</v>
      </c>
      <c r="B4" s="29"/>
      <c r="C4" s="29"/>
      <c r="D4" s="29"/>
      <c r="L4" s="52"/>
    </row>
    <row r="5" spans="1:23" s="25" customFormat="1" ht="13.8" x14ac:dyDescent="0.25">
      <c r="A5" s="123" t="s">
        <v>36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68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3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19</v>
      </c>
      <c r="H10" s="119"/>
      <c r="I10" s="119"/>
      <c r="J10" s="118" t="s">
        <v>20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4</v>
      </c>
      <c r="G11" s="84">
        <f>2147.57/1000</f>
        <v>2.14757</v>
      </c>
      <c r="H11" s="85"/>
      <c r="I11" s="55" t="s">
        <v>5</v>
      </c>
      <c r="J11" s="86">
        <f>13556.69/1000</f>
        <v>13.55669</v>
      </c>
      <c r="K11" s="87"/>
      <c r="L11" s="56"/>
      <c r="M11" s="35" t="s">
        <v>5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34</v>
      </c>
      <c r="F12" s="38"/>
      <c r="G12" s="84">
        <f>0/1000</f>
        <v>0</v>
      </c>
      <c r="H12" s="85"/>
      <c r="I12" s="55" t="s">
        <v>5</v>
      </c>
      <c r="J12" s="86">
        <f>0/1000</f>
        <v>0</v>
      </c>
      <c r="K12" s="87"/>
      <c r="L12" s="56"/>
      <c r="M12" s="35" t="s">
        <v>5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35</v>
      </c>
      <c r="F13" s="38"/>
      <c r="G13" s="121">
        <f>0/1000</f>
        <v>0</v>
      </c>
      <c r="H13" s="122"/>
      <c r="I13" s="55" t="s">
        <v>5</v>
      </c>
      <c r="J13" s="86">
        <f>0/1000</f>
        <v>0</v>
      </c>
      <c r="K13" s="87"/>
      <c r="L13" s="56"/>
      <c r="M13" s="35" t="s">
        <v>5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6</v>
      </c>
      <c r="G14" s="84">
        <f>(O14+O15)/1000</f>
        <v>2.9860000000000001E-2</v>
      </c>
      <c r="H14" s="85"/>
      <c r="I14" s="55" t="s">
        <v>7</v>
      </c>
      <c r="J14" s="86">
        <f>(P14+P15)/1000</f>
        <v>2.9860000000000001E-2</v>
      </c>
      <c r="K14" s="87"/>
      <c r="L14" s="58">
        <v>332</v>
      </c>
      <c r="M14" s="35" t="s">
        <v>7</v>
      </c>
      <c r="N14" s="57"/>
      <c r="O14" s="26">
        <v>29.49</v>
      </c>
      <c r="P14" s="27">
        <v>29.49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8</v>
      </c>
      <c r="G15" s="116">
        <f>336/1000</f>
        <v>0.33600000000000002</v>
      </c>
      <c r="H15" s="117"/>
      <c r="I15" s="55" t="s">
        <v>5</v>
      </c>
      <c r="J15" s="86">
        <f>3726/1000</f>
        <v>3.726</v>
      </c>
      <c r="K15" s="87"/>
      <c r="L15" s="59">
        <v>3677</v>
      </c>
      <c r="M15" s="35" t="s">
        <v>5</v>
      </c>
      <c r="N15" s="57"/>
      <c r="O15" s="26">
        <v>0.37</v>
      </c>
      <c r="P15" s="27">
        <v>0.37</v>
      </c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4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49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9</v>
      </c>
      <c r="B20" s="76" t="s">
        <v>0</v>
      </c>
      <c r="C20" s="76" t="s">
        <v>21</v>
      </c>
      <c r="D20" s="62" t="s">
        <v>22</v>
      </c>
      <c r="E20" s="76" t="s">
        <v>23</v>
      </c>
      <c r="F20" s="109" t="s">
        <v>24</v>
      </c>
      <c r="G20" s="110"/>
      <c r="H20" s="109" t="s">
        <v>25</v>
      </c>
      <c r="I20" s="113"/>
      <c r="J20" s="113"/>
      <c r="K20" s="110"/>
      <c r="L20" s="63"/>
      <c r="M20" s="76" t="s">
        <v>26</v>
      </c>
      <c r="N20" s="76" t="s">
        <v>27</v>
      </c>
    </row>
    <row r="21" spans="1:23" s="33" customFormat="1" ht="19.5" customHeight="1" thickBot="1" x14ac:dyDescent="0.3">
      <c r="A21" s="77"/>
      <c r="B21" s="77"/>
      <c r="C21" s="77"/>
      <c r="D21" s="76" t="s">
        <v>32</v>
      </c>
      <c r="E21" s="77"/>
      <c r="F21" s="111"/>
      <c r="G21" s="112"/>
      <c r="H21" s="114" t="s">
        <v>28</v>
      </c>
      <c r="I21" s="115"/>
      <c r="J21" s="114" t="s">
        <v>29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30</v>
      </c>
      <c r="G22" s="65" t="s">
        <v>31</v>
      </c>
      <c r="H22" s="65" t="s">
        <v>30</v>
      </c>
      <c r="I22" s="65" t="s">
        <v>31</v>
      </c>
      <c r="J22" s="65" t="s">
        <v>30</v>
      </c>
      <c r="K22" s="65" t="s">
        <v>31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50" t="s">
        <v>279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23" ht="19.350000000000001" customHeight="1" x14ac:dyDescent="0.25">
      <c r="A25" s="128" t="s">
        <v>280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2">
        <v>1</v>
      </c>
      <c r="B26" s="153" t="s">
        <v>281</v>
      </c>
      <c r="C26" s="134" t="s">
        <v>282</v>
      </c>
      <c r="D26" s="154" t="s">
        <v>283</v>
      </c>
      <c r="E26" s="155">
        <v>1.1000000000000001</v>
      </c>
      <c r="F26" s="136" t="s">
        <v>284</v>
      </c>
      <c r="G26" s="136">
        <v>10.95</v>
      </c>
      <c r="H26" s="156"/>
      <c r="I26" s="156"/>
      <c r="J26" s="136" t="s">
        <v>285</v>
      </c>
      <c r="K26" s="136">
        <v>120.58</v>
      </c>
      <c r="L26" s="157"/>
      <c r="M26" s="156">
        <f>IF(ISNUMBER(K26/G26),IF(NOT(K26/G26=0),K26/G26, " "), " ")</f>
        <v>11.011872146118723</v>
      </c>
      <c r="N26" s="154"/>
    </row>
    <row r="27" spans="1:23" s="29" customFormat="1" ht="22.8" x14ac:dyDescent="0.25">
      <c r="A27" s="152">
        <v>2</v>
      </c>
      <c r="B27" s="153" t="s">
        <v>286</v>
      </c>
      <c r="C27" s="134" t="s">
        <v>287</v>
      </c>
      <c r="D27" s="154" t="s">
        <v>283</v>
      </c>
      <c r="E27" s="155">
        <v>0.57999999999999996</v>
      </c>
      <c r="F27" s="136" t="s">
        <v>288</v>
      </c>
      <c r="G27" s="136">
        <v>5.99</v>
      </c>
      <c r="H27" s="156"/>
      <c r="I27" s="156"/>
      <c r="J27" s="136" t="s">
        <v>289</v>
      </c>
      <c r="K27" s="136">
        <v>66.069999999999993</v>
      </c>
      <c r="L27" s="157"/>
      <c r="M27" s="156">
        <f>IF(ISNUMBER(K27/G27),IF(NOT(K27/G27=0),K27/G27, " "), " ")</f>
        <v>11.030050083472453</v>
      </c>
      <c r="N27" s="154"/>
    </row>
    <row r="28" spans="1:23" s="29" customFormat="1" ht="22.8" x14ac:dyDescent="0.25">
      <c r="A28" s="152">
        <v>3</v>
      </c>
      <c r="B28" s="153" t="s">
        <v>290</v>
      </c>
      <c r="C28" s="134" t="s">
        <v>291</v>
      </c>
      <c r="D28" s="154" t="s">
        <v>283</v>
      </c>
      <c r="E28" s="155">
        <v>0.36</v>
      </c>
      <c r="F28" s="136" t="s">
        <v>292</v>
      </c>
      <c r="G28" s="136">
        <v>3.82</v>
      </c>
      <c r="H28" s="156"/>
      <c r="I28" s="156"/>
      <c r="J28" s="136" t="s">
        <v>293</v>
      </c>
      <c r="K28" s="136">
        <v>42.07</v>
      </c>
      <c r="L28" s="157"/>
      <c r="M28" s="156">
        <f>IF(ISNUMBER(K28/G28),IF(NOT(K28/G28=0),K28/G28, " "), " ")</f>
        <v>11.013089005235603</v>
      </c>
      <c r="N28" s="154"/>
    </row>
    <row r="29" spans="1:23" s="29" customFormat="1" ht="22.8" x14ac:dyDescent="0.25">
      <c r="A29" s="152">
        <v>4</v>
      </c>
      <c r="B29" s="153" t="s">
        <v>294</v>
      </c>
      <c r="C29" s="134" t="s">
        <v>295</v>
      </c>
      <c r="D29" s="154" t="s">
        <v>283</v>
      </c>
      <c r="E29" s="155">
        <v>1.63</v>
      </c>
      <c r="F29" s="136" t="s">
        <v>296</v>
      </c>
      <c r="G29" s="136">
        <v>17.59</v>
      </c>
      <c r="H29" s="156"/>
      <c r="I29" s="156"/>
      <c r="J29" s="136" t="s">
        <v>297</v>
      </c>
      <c r="K29" s="136">
        <v>193.74</v>
      </c>
      <c r="L29" s="157"/>
      <c r="M29" s="156">
        <f>IF(ISNUMBER(K29/G29),IF(NOT(K29/G29=0),K29/G29, " "), " ")</f>
        <v>11.014212620807278</v>
      </c>
      <c r="N29" s="154"/>
    </row>
    <row r="30" spans="1:23" ht="22.8" x14ac:dyDescent="0.25">
      <c r="A30" s="152">
        <v>5</v>
      </c>
      <c r="B30" s="153" t="s">
        <v>298</v>
      </c>
      <c r="C30" s="134" t="s">
        <v>299</v>
      </c>
      <c r="D30" s="154" t="s">
        <v>283</v>
      </c>
      <c r="E30" s="155">
        <v>14.33</v>
      </c>
      <c r="F30" s="136" t="s">
        <v>300</v>
      </c>
      <c r="G30" s="136">
        <v>160.51</v>
      </c>
      <c r="H30" s="156"/>
      <c r="I30" s="156"/>
      <c r="J30" s="136" t="s">
        <v>301</v>
      </c>
      <c r="K30" s="136">
        <v>1768.6</v>
      </c>
      <c r="L30" s="157"/>
      <c r="M30" s="156">
        <f>IF(ISNUMBER(K30/G30),IF(NOT(K30/G30=0),K30/G30, " "), " ")</f>
        <v>11.01862812285839</v>
      </c>
      <c r="N30" s="154"/>
    </row>
    <row r="31" spans="1:23" ht="22.8" x14ac:dyDescent="0.25">
      <c r="A31" s="152">
        <v>6</v>
      </c>
      <c r="B31" s="153" t="s">
        <v>302</v>
      </c>
      <c r="C31" s="134" t="s">
        <v>303</v>
      </c>
      <c r="D31" s="154" t="s">
        <v>283</v>
      </c>
      <c r="E31" s="155">
        <v>4.9400000000000004</v>
      </c>
      <c r="F31" s="136" t="s">
        <v>304</v>
      </c>
      <c r="G31" s="136">
        <v>56.66</v>
      </c>
      <c r="H31" s="156"/>
      <c r="I31" s="156"/>
      <c r="J31" s="136" t="s">
        <v>305</v>
      </c>
      <c r="K31" s="136">
        <v>624.27</v>
      </c>
      <c r="L31" s="157"/>
      <c r="M31" s="156">
        <f>IF(ISNUMBER(K31/G31),IF(NOT(K31/G31=0),K31/G31, " "), " ")</f>
        <v>11.017825626544299</v>
      </c>
      <c r="N31" s="154"/>
    </row>
    <row r="32" spans="1:23" ht="22.8" x14ac:dyDescent="0.25">
      <c r="A32" s="152">
        <v>7</v>
      </c>
      <c r="B32" s="153" t="s">
        <v>306</v>
      </c>
      <c r="C32" s="134" t="s">
        <v>307</v>
      </c>
      <c r="D32" s="154" t="s">
        <v>283</v>
      </c>
      <c r="E32" s="155">
        <v>1.07</v>
      </c>
      <c r="F32" s="136" t="s">
        <v>308</v>
      </c>
      <c r="G32" s="136">
        <v>12.42</v>
      </c>
      <c r="H32" s="156"/>
      <c r="I32" s="156"/>
      <c r="J32" s="136" t="s">
        <v>309</v>
      </c>
      <c r="K32" s="136">
        <v>136.94</v>
      </c>
      <c r="L32" s="157"/>
      <c r="M32" s="156">
        <f>IF(ISNUMBER(K32/G32),IF(NOT(K32/G32=0),K32/G32, " "), " ")</f>
        <v>11.025764895330113</v>
      </c>
      <c r="N32" s="154"/>
    </row>
    <row r="33" spans="1:14" ht="22.8" x14ac:dyDescent="0.25">
      <c r="A33" s="152">
        <v>8</v>
      </c>
      <c r="B33" s="153" t="s">
        <v>310</v>
      </c>
      <c r="C33" s="134" t="s">
        <v>311</v>
      </c>
      <c r="D33" s="154" t="s">
        <v>283</v>
      </c>
      <c r="E33" s="155">
        <v>2.59</v>
      </c>
      <c r="F33" s="136" t="s">
        <v>312</v>
      </c>
      <c r="G33" s="136">
        <v>31.17</v>
      </c>
      <c r="H33" s="156"/>
      <c r="I33" s="156"/>
      <c r="J33" s="136" t="s">
        <v>313</v>
      </c>
      <c r="K33" s="136">
        <v>343.23</v>
      </c>
      <c r="L33" s="157"/>
      <c r="M33" s="156">
        <f>IF(ISNUMBER(K33/G33),IF(NOT(K33/G33=0),K33/G33, " "), " ")</f>
        <v>11.011549566891242</v>
      </c>
      <c r="N33" s="154"/>
    </row>
    <row r="34" spans="1:14" ht="22.8" x14ac:dyDescent="0.25">
      <c r="A34" s="152">
        <v>9</v>
      </c>
      <c r="B34" s="153" t="s">
        <v>314</v>
      </c>
      <c r="C34" s="134" t="s">
        <v>315</v>
      </c>
      <c r="D34" s="154" t="s">
        <v>283</v>
      </c>
      <c r="E34" s="155">
        <v>2.75</v>
      </c>
      <c r="F34" s="136" t="s">
        <v>316</v>
      </c>
      <c r="G34" s="136">
        <v>33.44</v>
      </c>
      <c r="H34" s="156"/>
      <c r="I34" s="156"/>
      <c r="J34" s="136" t="s">
        <v>317</v>
      </c>
      <c r="K34" s="136">
        <v>368.53</v>
      </c>
      <c r="L34" s="157"/>
      <c r="M34" s="156">
        <f>IF(ISNUMBER(K34/G34),IF(NOT(K34/G34=0),K34/G34, " "), " ")</f>
        <v>11.020633971291867</v>
      </c>
      <c r="N34" s="154"/>
    </row>
    <row r="35" spans="1:14" ht="22.8" x14ac:dyDescent="0.25">
      <c r="A35" s="152">
        <v>10</v>
      </c>
      <c r="B35" s="153" t="s">
        <v>318</v>
      </c>
      <c r="C35" s="134" t="s">
        <v>319</v>
      </c>
      <c r="D35" s="154" t="s">
        <v>283</v>
      </c>
      <c r="E35" s="155">
        <v>0.14000000000000001</v>
      </c>
      <c r="F35" s="136" t="s">
        <v>320</v>
      </c>
      <c r="G35" s="136">
        <v>1.82</v>
      </c>
      <c r="H35" s="156"/>
      <c r="I35" s="156"/>
      <c r="J35" s="136" t="s">
        <v>321</v>
      </c>
      <c r="K35" s="136">
        <v>20.2</v>
      </c>
      <c r="L35" s="157"/>
      <c r="M35" s="156">
        <f>IF(ISNUMBER(K35/G35),IF(NOT(K35/G35=0),K35/G35, " "), " ")</f>
        <v>11.098901098901099</v>
      </c>
      <c r="N35" s="154"/>
    </row>
    <row r="36" spans="1:14" ht="22.8" x14ac:dyDescent="0.25">
      <c r="A36" s="152">
        <v>11</v>
      </c>
      <c r="B36" s="153">
        <v>2</v>
      </c>
      <c r="C36" s="134" t="s">
        <v>322</v>
      </c>
      <c r="D36" s="154" t="s">
        <v>283</v>
      </c>
      <c r="E36" s="155">
        <v>0.37</v>
      </c>
      <c r="F36" s="136" t="s">
        <v>323</v>
      </c>
      <c r="G36" s="136"/>
      <c r="H36" s="156"/>
      <c r="I36" s="156"/>
      <c r="J36" s="136" t="s">
        <v>323</v>
      </c>
      <c r="K36" s="136"/>
      <c r="L36" s="157"/>
      <c r="M36" s="156" t="str">
        <f>IF(ISNUMBER(K36/G36),IF(NOT(K36/G36=0),K36/G36, " "), " ")</f>
        <v xml:space="preserve"> </v>
      </c>
      <c r="N36" s="154"/>
    </row>
    <row r="37" spans="1:14" ht="19.350000000000001" customHeight="1" x14ac:dyDescent="0.25">
      <c r="A37" s="128" t="s">
        <v>324</v>
      </c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</row>
    <row r="38" spans="1:14" ht="22.8" x14ac:dyDescent="0.25">
      <c r="A38" s="152">
        <v>12</v>
      </c>
      <c r="B38" s="153">
        <v>30303</v>
      </c>
      <c r="C38" s="134" t="s">
        <v>325</v>
      </c>
      <c r="D38" s="154" t="s">
        <v>326</v>
      </c>
      <c r="E38" s="155">
        <v>0.04</v>
      </c>
      <c r="F38" s="136" t="s">
        <v>327</v>
      </c>
      <c r="G38" s="136">
        <v>0.04</v>
      </c>
      <c r="H38" s="156"/>
      <c r="I38" s="156"/>
      <c r="J38" s="136" t="s">
        <v>328</v>
      </c>
      <c r="K38" s="136">
        <v>0.2</v>
      </c>
      <c r="L38" s="157"/>
      <c r="M38" s="156">
        <f>IF(ISNUMBER(K38/G38),IF(NOT(K38/G38=0),K38/G38, " "), " ")</f>
        <v>5</v>
      </c>
      <c r="N38" s="154" t="s">
        <v>329</v>
      </c>
    </row>
    <row r="39" spans="1:14" ht="22.8" x14ac:dyDescent="0.25">
      <c r="A39" s="152">
        <v>13</v>
      </c>
      <c r="B39" s="153">
        <v>30401</v>
      </c>
      <c r="C39" s="134" t="s">
        <v>330</v>
      </c>
      <c r="D39" s="154" t="s">
        <v>326</v>
      </c>
      <c r="E39" s="155">
        <v>0.01</v>
      </c>
      <c r="F39" s="136" t="s">
        <v>331</v>
      </c>
      <c r="G39" s="136">
        <v>0.02</v>
      </c>
      <c r="H39" s="156"/>
      <c r="I39" s="156"/>
      <c r="J39" s="136" t="s">
        <v>332</v>
      </c>
      <c r="K39" s="136">
        <v>0.06</v>
      </c>
      <c r="L39" s="157"/>
      <c r="M39" s="156">
        <f>IF(ISNUMBER(K39/G39),IF(NOT(K39/G39=0),K39/G39, " "), " ")</f>
        <v>3</v>
      </c>
      <c r="N39" s="154" t="s">
        <v>329</v>
      </c>
    </row>
    <row r="40" spans="1:14" ht="22.8" x14ac:dyDescent="0.25">
      <c r="A40" s="152">
        <v>14</v>
      </c>
      <c r="B40" s="153">
        <v>30954</v>
      </c>
      <c r="C40" s="134" t="s">
        <v>333</v>
      </c>
      <c r="D40" s="154" t="s">
        <v>326</v>
      </c>
      <c r="E40" s="155">
        <v>0.05</v>
      </c>
      <c r="F40" s="136" t="s">
        <v>334</v>
      </c>
      <c r="G40" s="136">
        <v>1.69</v>
      </c>
      <c r="H40" s="156"/>
      <c r="I40" s="156"/>
      <c r="J40" s="136" t="s">
        <v>335</v>
      </c>
      <c r="K40" s="136">
        <v>7.75</v>
      </c>
      <c r="L40" s="157"/>
      <c r="M40" s="156">
        <f>IF(ISNUMBER(K40/G40),IF(NOT(K40/G40=0),K40/G40, " "), " ")</f>
        <v>4.5857988165680474</v>
      </c>
      <c r="N40" s="154" t="s">
        <v>336</v>
      </c>
    </row>
    <row r="41" spans="1:14" ht="22.8" x14ac:dyDescent="0.25">
      <c r="A41" s="152">
        <v>15</v>
      </c>
      <c r="B41" s="153">
        <v>40502</v>
      </c>
      <c r="C41" s="134" t="s">
        <v>337</v>
      </c>
      <c r="D41" s="154" t="s">
        <v>326</v>
      </c>
      <c r="E41" s="155">
        <v>0.97</v>
      </c>
      <c r="F41" s="136" t="s">
        <v>338</v>
      </c>
      <c r="G41" s="136">
        <v>7.62</v>
      </c>
      <c r="H41" s="156"/>
      <c r="I41" s="156"/>
      <c r="J41" s="136" t="s">
        <v>339</v>
      </c>
      <c r="K41" s="136">
        <v>43.65</v>
      </c>
      <c r="L41" s="157"/>
      <c r="M41" s="156">
        <f>IF(ISNUMBER(K41/G41),IF(NOT(K41/G41=0),K41/G41, " "), " ")</f>
        <v>5.728346456692913</v>
      </c>
      <c r="N41" s="154" t="s">
        <v>329</v>
      </c>
    </row>
    <row r="42" spans="1:14" ht="22.8" x14ac:dyDescent="0.25">
      <c r="A42" s="152">
        <v>16</v>
      </c>
      <c r="B42" s="153">
        <v>40504</v>
      </c>
      <c r="C42" s="134" t="s">
        <v>340</v>
      </c>
      <c r="D42" s="154" t="s">
        <v>326</v>
      </c>
      <c r="E42" s="155">
        <v>0.47</v>
      </c>
      <c r="F42" s="136" t="s">
        <v>341</v>
      </c>
      <c r="G42" s="136">
        <v>0.61</v>
      </c>
      <c r="H42" s="156"/>
      <c r="I42" s="156"/>
      <c r="J42" s="136" t="s">
        <v>342</v>
      </c>
      <c r="K42" s="136">
        <v>1.41</v>
      </c>
      <c r="L42" s="157"/>
      <c r="M42" s="156">
        <f>IF(ISNUMBER(K42/G42),IF(NOT(K42/G42=0),K42/G42, " "), " ")</f>
        <v>2.3114754098360657</v>
      </c>
      <c r="N42" s="154" t="s">
        <v>329</v>
      </c>
    </row>
    <row r="43" spans="1:14" ht="34.200000000000003" x14ac:dyDescent="0.25">
      <c r="A43" s="152">
        <v>17</v>
      </c>
      <c r="B43" s="153">
        <v>50102</v>
      </c>
      <c r="C43" s="134" t="s">
        <v>343</v>
      </c>
      <c r="D43" s="154" t="s">
        <v>326</v>
      </c>
      <c r="E43" s="155">
        <v>0.32</v>
      </c>
      <c r="F43" s="136" t="s">
        <v>344</v>
      </c>
      <c r="G43" s="136">
        <v>20.28</v>
      </c>
      <c r="H43" s="156"/>
      <c r="I43" s="156"/>
      <c r="J43" s="136" t="s">
        <v>345</v>
      </c>
      <c r="K43" s="136">
        <v>119.36</v>
      </c>
      <c r="L43" s="157"/>
      <c r="M43" s="156">
        <f>IF(ISNUMBER(K43/G43),IF(NOT(K43/G43=0),K43/G43, " "), " ")</f>
        <v>5.8856015779092701</v>
      </c>
      <c r="N43" s="154" t="s">
        <v>329</v>
      </c>
    </row>
    <row r="44" spans="1:14" ht="22.8" x14ac:dyDescent="0.25">
      <c r="A44" s="152">
        <v>18</v>
      </c>
      <c r="B44" s="153">
        <v>330206</v>
      </c>
      <c r="C44" s="134" t="s">
        <v>346</v>
      </c>
      <c r="D44" s="154" t="s">
        <v>326</v>
      </c>
      <c r="E44" s="155">
        <v>7.0000000000000007E-2</v>
      </c>
      <c r="F44" s="136" t="s">
        <v>347</v>
      </c>
      <c r="G44" s="136">
        <v>0.16</v>
      </c>
      <c r="H44" s="156"/>
      <c r="I44" s="156"/>
      <c r="J44" s="136" t="s">
        <v>348</v>
      </c>
      <c r="K44" s="136">
        <v>0.77</v>
      </c>
      <c r="L44" s="157"/>
      <c r="M44" s="156">
        <f>IF(ISNUMBER(K44/G44),IF(NOT(K44/G44=0),K44/G44, " "), " ")</f>
        <v>4.8125</v>
      </c>
      <c r="N44" s="154" t="s">
        <v>329</v>
      </c>
    </row>
    <row r="45" spans="1:14" ht="34.200000000000003" x14ac:dyDescent="0.25">
      <c r="A45" s="152">
        <v>19</v>
      </c>
      <c r="B45" s="153">
        <v>330804</v>
      </c>
      <c r="C45" s="134" t="s">
        <v>349</v>
      </c>
      <c r="D45" s="154" t="s">
        <v>326</v>
      </c>
      <c r="E45" s="155">
        <v>0.63</v>
      </c>
      <c r="F45" s="136" t="s">
        <v>350</v>
      </c>
      <c r="G45" s="136">
        <v>0.91</v>
      </c>
      <c r="H45" s="156"/>
      <c r="I45" s="156"/>
      <c r="J45" s="136" t="s">
        <v>351</v>
      </c>
      <c r="K45" s="136">
        <v>2.52</v>
      </c>
      <c r="L45" s="157"/>
      <c r="M45" s="156">
        <f>IF(ISNUMBER(K45/G45),IF(NOT(K45/G45=0),K45/G45, " "), " ")</f>
        <v>2.7692307692307692</v>
      </c>
      <c r="N45" s="154" t="s">
        <v>352</v>
      </c>
    </row>
    <row r="46" spans="1:14" ht="22.8" x14ac:dyDescent="0.25">
      <c r="A46" s="152">
        <v>20</v>
      </c>
      <c r="B46" s="153">
        <v>400001</v>
      </c>
      <c r="C46" s="134" t="s">
        <v>353</v>
      </c>
      <c r="D46" s="154" t="s">
        <v>326</v>
      </c>
      <c r="E46" s="155">
        <v>0.03</v>
      </c>
      <c r="F46" s="136" t="s">
        <v>354</v>
      </c>
      <c r="G46" s="136">
        <v>3.09</v>
      </c>
      <c r="H46" s="156"/>
      <c r="I46" s="156"/>
      <c r="J46" s="136" t="s">
        <v>355</v>
      </c>
      <c r="K46" s="136">
        <v>17.100000000000001</v>
      </c>
      <c r="L46" s="157"/>
      <c r="M46" s="156">
        <f>IF(ISNUMBER(K46/G46),IF(NOT(K46/G46=0),K46/G46, " "), " ")</f>
        <v>5.5339805825242729</v>
      </c>
      <c r="N46" s="154" t="s">
        <v>329</v>
      </c>
    </row>
    <row r="47" spans="1:14" ht="19.350000000000001" customHeight="1" x14ac:dyDescent="0.25">
      <c r="A47" s="128" t="s">
        <v>356</v>
      </c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</row>
    <row r="48" spans="1:14" ht="22.8" x14ac:dyDescent="0.25">
      <c r="A48" s="152">
        <v>21</v>
      </c>
      <c r="B48" s="153" t="s">
        <v>357</v>
      </c>
      <c r="C48" s="134" t="s">
        <v>358</v>
      </c>
      <c r="D48" s="154" t="s">
        <v>359</v>
      </c>
      <c r="E48" s="155">
        <v>9.2899999999999996E-2</v>
      </c>
      <c r="F48" s="136" t="s">
        <v>360</v>
      </c>
      <c r="G48" s="136">
        <v>0.56999999999999995</v>
      </c>
      <c r="H48" s="156">
        <v>41.25</v>
      </c>
      <c r="I48" s="156">
        <v>3.84</v>
      </c>
      <c r="J48" s="136" t="s">
        <v>361</v>
      </c>
      <c r="K48" s="136">
        <v>4.0999999999999996</v>
      </c>
      <c r="L48" s="157"/>
      <c r="M48" s="156">
        <f>IF(ISNUMBER(K48/G48),IF(NOT(K48/G48=0),K48/G48, " "), " ")</f>
        <v>7.192982456140351</v>
      </c>
      <c r="N48" s="154" t="s">
        <v>362</v>
      </c>
    </row>
    <row r="49" spans="1:14" ht="34.200000000000003" x14ac:dyDescent="0.25">
      <c r="A49" s="152">
        <v>22</v>
      </c>
      <c r="B49" s="153" t="s">
        <v>363</v>
      </c>
      <c r="C49" s="134" t="s">
        <v>364</v>
      </c>
      <c r="D49" s="154" t="s">
        <v>365</v>
      </c>
      <c r="E49" s="155">
        <v>1E-4</v>
      </c>
      <c r="F49" s="136" t="s">
        <v>366</v>
      </c>
      <c r="G49" s="136">
        <v>1.83</v>
      </c>
      <c r="H49" s="156">
        <v>60646.19</v>
      </c>
      <c r="I49" s="156">
        <v>6.06</v>
      </c>
      <c r="J49" s="136" t="s">
        <v>367</v>
      </c>
      <c r="K49" s="136">
        <v>6.2</v>
      </c>
      <c r="L49" s="157"/>
      <c r="M49" s="156">
        <f>IF(ISNUMBER(K49/G49),IF(NOT(K49/G49=0),K49/G49, " "), " ")</f>
        <v>3.3879781420765025</v>
      </c>
      <c r="N49" s="154" t="s">
        <v>368</v>
      </c>
    </row>
    <row r="50" spans="1:14" ht="34.200000000000003" x14ac:dyDescent="0.25">
      <c r="A50" s="152">
        <v>23</v>
      </c>
      <c r="B50" s="153" t="s">
        <v>369</v>
      </c>
      <c r="C50" s="134" t="s">
        <v>370</v>
      </c>
      <c r="D50" s="154" t="s">
        <v>365</v>
      </c>
      <c r="E50" s="155">
        <v>1E-4</v>
      </c>
      <c r="F50" s="136" t="s">
        <v>371</v>
      </c>
      <c r="G50" s="136">
        <v>1.62</v>
      </c>
      <c r="H50" s="156">
        <v>33048.5</v>
      </c>
      <c r="I50" s="156">
        <v>3.3</v>
      </c>
      <c r="J50" s="136" t="s">
        <v>372</v>
      </c>
      <c r="K50" s="136">
        <v>3.38</v>
      </c>
      <c r="L50" s="157"/>
      <c r="M50" s="156">
        <f>IF(ISNUMBER(K50/G50),IF(NOT(K50/G50=0),K50/G50, " "), " ")</f>
        <v>2.0864197530864197</v>
      </c>
      <c r="N50" s="154" t="s">
        <v>373</v>
      </c>
    </row>
    <row r="51" spans="1:14" ht="22.8" x14ac:dyDescent="0.25">
      <c r="A51" s="152">
        <v>24</v>
      </c>
      <c r="B51" s="153" t="s">
        <v>374</v>
      </c>
      <c r="C51" s="134" t="s">
        <v>375</v>
      </c>
      <c r="D51" s="154" t="s">
        <v>365</v>
      </c>
      <c r="E51" s="155">
        <v>1E-4</v>
      </c>
      <c r="F51" s="136" t="s">
        <v>376</v>
      </c>
      <c r="G51" s="136">
        <v>1.1499999999999999</v>
      </c>
      <c r="H51" s="156">
        <v>49099.42</v>
      </c>
      <c r="I51" s="156">
        <v>4.91</v>
      </c>
      <c r="J51" s="136" t="s">
        <v>377</v>
      </c>
      <c r="K51" s="136">
        <v>5.0199999999999996</v>
      </c>
      <c r="L51" s="157"/>
      <c r="M51" s="156">
        <f>IF(ISNUMBER(K51/G51),IF(NOT(K51/G51=0),K51/G51, " "), " ")</f>
        <v>4.3652173913043475</v>
      </c>
      <c r="N51" s="154" t="s">
        <v>378</v>
      </c>
    </row>
    <row r="52" spans="1:14" ht="22.8" x14ac:dyDescent="0.25">
      <c r="A52" s="152">
        <v>25</v>
      </c>
      <c r="B52" s="153" t="s">
        <v>379</v>
      </c>
      <c r="C52" s="134" t="s">
        <v>380</v>
      </c>
      <c r="D52" s="154" t="s">
        <v>365</v>
      </c>
      <c r="E52" s="155">
        <v>2.9999999999999997E-4</v>
      </c>
      <c r="F52" s="136" t="s">
        <v>381</v>
      </c>
      <c r="G52" s="136">
        <v>3.2</v>
      </c>
      <c r="H52" s="156">
        <v>53556.78</v>
      </c>
      <c r="I52" s="156">
        <v>16.07</v>
      </c>
      <c r="J52" s="136" t="s">
        <v>382</v>
      </c>
      <c r="K52" s="136">
        <v>16.420000000000002</v>
      </c>
      <c r="L52" s="157"/>
      <c r="M52" s="156">
        <f>IF(ISNUMBER(K52/G52),IF(NOT(K52/G52=0),K52/G52, " "), " ")</f>
        <v>5.1312500000000005</v>
      </c>
      <c r="N52" s="154" t="s">
        <v>383</v>
      </c>
    </row>
    <row r="53" spans="1:14" ht="22.8" x14ac:dyDescent="0.25">
      <c r="A53" s="152">
        <v>26</v>
      </c>
      <c r="B53" s="153" t="s">
        <v>384</v>
      </c>
      <c r="C53" s="134" t="s">
        <v>385</v>
      </c>
      <c r="D53" s="154" t="s">
        <v>359</v>
      </c>
      <c r="E53" s="155">
        <v>4.3900000000000002E-2</v>
      </c>
      <c r="F53" s="136" t="s">
        <v>386</v>
      </c>
      <c r="G53" s="136">
        <v>4.42</v>
      </c>
      <c r="H53" s="156">
        <v>328</v>
      </c>
      <c r="I53" s="156">
        <v>14.4</v>
      </c>
      <c r="J53" s="136" t="s">
        <v>387</v>
      </c>
      <c r="K53" s="136">
        <v>14.84</v>
      </c>
      <c r="L53" s="157"/>
      <c r="M53" s="156">
        <f>IF(ISNUMBER(K53/G53),IF(NOT(K53/G53=0),K53/G53, " "), " ")</f>
        <v>3.3574660633484164</v>
      </c>
      <c r="N53" s="154" t="s">
        <v>388</v>
      </c>
    </row>
    <row r="54" spans="1:14" ht="114" x14ac:dyDescent="0.25">
      <c r="A54" s="152">
        <v>27</v>
      </c>
      <c r="B54" s="153" t="s">
        <v>389</v>
      </c>
      <c r="C54" s="134" t="s">
        <v>390</v>
      </c>
      <c r="D54" s="154" t="s">
        <v>365</v>
      </c>
      <c r="E54" s="155">
        <v>2.8E-3</v>
      </c>
      <c r="F54" s="136" t="s">
        <v>391</v>
      </c>
      <c r="G54" s="136">
        <v>14.84</v>
      </c>
      <c r="H54" s="156">
        <v>20100.32</v>
      </c>
      <c r="I54" s="156">
        <v>56.28</v>
      </c>
      <c r="J54" s="136" t="s">
        <v>392</v>
      </c>
      <c r="K54" s="136">
        <v>57.68</v>
      </c>
      <c r="L54" s="157"/>
      <c r="M54" s="156">
        <f>IF(ISNUMBER(K54/G54),IF(NOT(K54/G54=0),K54/G54, " "), " ")</f>
        <v>3.8867924528301887</v>
      </c>
      <c r="N54" s="154" t="s">
        <v>393</v>
      </c>
    </row>
    <row r="55" spans="1:14" ht="22.8" x14ac:dyDescent="0.25">
      <c r="A55" s="152">
        <v>28</v>
      </c>
      <c r="B55" s="153" t="s">
        <v>394</v>
      </c>
      <c r="C55" s="134" t="s">
        <v>395</v>
      </c>
      <c r="D55" s="154" t="s">
        <v>396</v>
      </c>
      <c r="E55" s="155">
        <v>6.2799999999999995E-2</v>
      </c>
      <c r="F55" s="136" t="s">
        <v>397</v>
      </c>
      <c r="G55" s="136">
        <v>2.64</v>
      </c>
      <c r="H55" s="156">
        <v>128.38999999999999</v>
      </c>
      <c r="I55" s="156">
        <v>8.07</v>
      </c>
      <c r="J55" s="136" t="s">
        <v>398</v>
      </c>
      <c r="K55" s="136">
        <v>8.2200000000000006</v>
      </c>
      <c r="L55" s="157"/>
      <c r="M55" s="156">
        <f>IF(ISNUMBER(K55/G55),IF(NOT(K55/G55=0),K55/G55, " "), " ")</f>
        <v>3.1136363636363638</v>
      </c>
      <c r="N55" s="154" t="s">
        <v>399</v>
      </c>
    </row>
    <row r="56" spans="1:14" ht="45.6" x14ac:dyDescent="0.25">
      <c r="A56" s="152">
        <v>29</v>
      </c>
      <c r="B56" s="153" t="s">
        <v>400</v>
      </c>
      <c r="C56" s="134" t="s">
        <v>401</v>
      </c>
      <c r="D56" s="154" t="s">
        <v>365</v>
      </c>
      <c r="E56" s="155">
        <v>2.9999999999999997E-4</v>
      </c>
      <c r="F56" s="136" t="s">
        <v>402</v>
      </c>
      <c r="G56" s="136">
        <v>5.49</v>
      </c>
      <c r="H56" s="156">
        <v>62979.519999999997</v>
      </c>
      <c r="I56" s="156">
        <v>18.89</v>
      </c>
      <c r="J56" s="136" t="s">
        <v>403</v>
      </c>
      <c r="K56" s="136">
        <v>19.329999999999998</v>
      </c>
      <c r="L56" s="157"/>
      <c r="M56" s="156">
        <f>IF(ISNUMBER(K56/G56),IF(NOT(K56/G56=0),K56/G56, " "), " ")</f>
        <v>3.520947176684881</v>
      </c>
      <c r="N56" s="154" t="s">
        <v>404</v>
      </c>
    </row>
    <row r="57" spans="1:14" ht="22.8" x14ac:dyDescent="0.25">
      <c r="A57" s="152">
        <v>30</v>
      </c>
      <c r="B57" s="153" t="s">
        <v>405</v>
      </c>
      <c r="C57" s="134" t="s">
        <v>406</v>
      </c>
      <c r="D57" s="154" t="s">
        <v>365</v>
      </c>
      <c r="E57" s="155">
        <v>2.0000000000000001E-4</v>
      </c>
      <c r="F57" s="136" t="s">
        <v>407</v>
      </c>
      <c r="G57" s="136">
        <v>0.47</v>
      </c>
      <c r="H57" s="156">
        <v>18122.03</v>
      </c>
      <c r="I57" s="156">
        <v>3.62</v>
      </c>
      <c r="J57" s="136" t="s">
        <v>408</v>
      </c>
      <c r="K57" s="136">
        <v>3.72</v>
      </c>
      <c r="L57" s="157"/>
      <c r="M57" s="156">
        <f>IF(ISNUMBER(K57/G57),IF(NOT(K57/G57=0),K57/G57, " "), " ")</f>
        <v>7.9148936170212778</v>
      </c>
      <c r="N57" s="154" t="s">
        <v>409</v>
      </c>
    </row>
    <row r="58" spans="1:14" ht="34.200000000000003" x14ac:dyDescent="0.25">
      <c r="A58" s="152">
        <v>31</v>
      </c>
      <c r="B58" s="153" t="s">
        <v>410</v>
      </c>
      <c r="C58" s="134" t="s">
        <v>411</v>
      </c>
      <c r="D58" s="154" t="s">
        <v>365</v>
      </c>
      <c r="E58" s="155">
        <v>2.0999999999999999E-3</v>
      </c>
      <c r="F58" s="136" t="s">
        <v>412</v>
      </c>
      <c r="G58" s="136">
        <v>43.91</v>
      </c>
      <c r="H58" s="156">
        <v>50416.65</v>
      </c>
      <c r="I58" s="156">
        <v>105.87</v>
      </c>
      <c r="J58" s="136" t="s">
        <v>413</v>
      </c>
      <c r="K58" s="136">
        <v>108.21</v>
      </c>
      <c r="L58" s="157"/>
      <c r="M58" s="156">
        <f>IF(ISNUMBER(K58/G58),IF(NOT(K58/G58=0),K58/G58, " "), " ")</f>
        <v>2.464358915964473</v>
      </c>
      <c r="N58" s="154" t="s">
        <v>414</v>
      </c>
    </row>
    <row r="59" spans="1:14" ht="57" x14ac:dyDescent="0.25">
      <c r="A59" s="152">
        <v>32</v>
      </c>
      <c r="B59" s="153" t="s">
        <v>415</v>
      </c>
      <c r="C59" s="134" t="s">
        <v>416</v>
      </c>
      <c r="D59" s="154" t="s">
        <v>417</v>
      </c>
      <c r="E59" s="155">
        <v>4.7080000000000002</v>
      </c>
      <c r="F59" s="136" t="s">
        <v>418</v>
      </c>
      <c r="G59" s="136">
        <v>57.9</v>
      </c>
      <c r="H59" s="156">
        <v>39.79</v>
      </c>
      <c r="I59" s="156">
        <v>187.34</v>
      </c>
      <c r="J59" s="136" t="s">
        <v>419</v>
      </c>
      <c r="K59" s="136">
        <v>191.81</v>
      </c>
      <c r="L59" s="157"/>
      <c r="M59" s="156">
        <f>IF(ISNUMBER(K59/G59),IF(NOT(K59/G59=0),K59/G59, " "), " ")</f>
        <v>3.3127806563039726</v>
      </c>
      <c r="N59" s="154" t="s">
        <v>420</v>
      </c>
    </row>
    <row r="60" spans="1:14" ht="57" x14ac:dyDescent="0.25">
      <c r="A60" s="152">
        <v>33</v>
      </c>
      <c r="B60" s="153" t="s">
        <v>421</v>
      </c>
      <c r="C60" s="134" t="s">
        <v>422</v>
      </c>
      <c r="D60" s="154" t="s">
        <v>417</v>
      </c>
      <c r="E60" s="155">
        <v>4.8150000000000004</v>
      </c>
      <c r="F60" s="136" t="s">
        <v>423</v>
      </c>
      <c r="G60" s="136">
        <v>136.74</v>
      </c>
      <c r="H60" s="156">
        <v>92.03</v>
      </c>
      <c r="I60" s="156">
        <v>443.13</v>
      </c>
      <c r="J60" s="136" t="s">
        <v>424</v>
      </c>
      <c r="K60" s="136">
        <v>453.72</v>
      </c>
      <c r="L60" s="157"/>
      <c r="M60" s="156">
        <f>IF(ISNUMBER(K60/G60),IF(NOT(K60/G60=0),K60/G60, " "), " ")</f>
        <v>3.3181219833260203</v>
      </c>
      <c r="N60" s="154" t="s">
        <v>425</v>
      </c>
    </row>
    <row r="61" spans="1:14" ht="34.200000000000003" x14ac:dyDescent="0.25">
      <c r="A61" s="152">
        <v>34</v>
      </c>
      <c r="B61" s="153" t="s">
        <v>426</v>
      </c>
      <c r="C61" s="134" t="s">
        <v>427</v>
      </c>
      <c r="D61" s="154" t="s">
        <v>365</v>
      </c>
      <c r="E61" s="155">
        <v>2.3E-3</v>
      </c>
      <c r="F61" s="136" t="s">
        <v>428</v>
      </c>
      <c r="G61" s="136">
        <v>33.31</v>
      </c>
      <c r="H61" s="156">
        <v>49632</v>
      </c>
      <c r="I61" s="156">
        <v>114.17</v>
      </c>
      <c r="J61" s="136" t="s">
        <v>429</v>
      </c>
      <c r="K61" s="136">
        <v>116.62</v>
      </c>
      <c r="L61" s="157"/>
      <c r="M61" s="156">
        <f>IF(ISNUMBER(K61/G61),IF(NOT(K61/G61=0),K61/G61, " "), " ")</f>
        <v>3.5010507355148603</v>
      </c>
      <c r="N61" s="154" t="s">
        <v>430</v>
      </c>
    </row>
    <row r="62" spans="1:14" ht="34.200000000000003" x14ac:dyDescent="0.25">
      <c r="A62" s="152">
        <v>35</v>
      </c>
      <c r="B62" s="153" t="s">
        <v>431</v>
      </c>
      <c r="C62" s="134" t="s">
        <v>432</v>
      </c>
      <c r="D62" s="154" t="s">
        <v>433</v>
      </c>
      <c r="E62" s="155">
        <v>4</v>
      </c>
      <c r="F62" s="136" t="s">
        <v>434</v>
      </c>
      <c r="G62" s="136">
        <v>3.4</v>
      </c>
      <c r="H62" s="156">
        <v>2.5499999999999998</v>
      </c>
      <c r="I62" s="156">
        <v>10.199999999999999</v>
      </c>
      <c r="J62" s="136" t="s">
        <v>435</v>
      </c>
      <c r="K62" s="136">
        <v>10.4</v>
      </c>
      <c r="L62" s="157"/>
      <c r="M62" s="156">
        <f>IF(ISNUMBER(K62/G62),IF(NOT(K62/G62=0),K62/G62, " "), " ")</f>
        <v>3.0588235294117649</v>
      </c>
      <c r="N62" s="154" t="s">
        <v>436</v>
      </c>
    </row>
    <row r="63" spans="1:14" ht="45.6" x14ac:dyDescent="0.25">
      <c r="A63" s="152">
        <v>36</v>
      </c>
      <c r="B63" s="153" t="s">
        <v>437</v>
      </c>
      <c r="C63" s="134" t="s">
        <v>438</v>
      </c>
      <c r="D63" s="154" t="s">
        <v>417</v>
      </c>
      <c r="E63" s="155">
        <v>0.105</v>
      </c>
      <c r="F63" s="136" t="s">
        <v>439</v>
      </c>
      <c r="G63" s="136">
        <v>1.22</v>
      </c>
      <c r="H63" s="156">
        <v>22.1</v>
      </c>
      <c r="I63" s="156">
        <v>2.3199999999999998</v>
      </c>
      <c r="J63" s="136" t="s">
        <v>440</v>
      </c>
      <c r="K63" s="136">
        <v>2.37</v>
      </c>
      <c r="L63" s="157"/>
      <c r="M63" s="156">
        <f>IF(ISNUMBER(K63/G63),IF(NOT(K63/G63=0),K63/G63, " "), " ")</f>
        <v>1.9426229508196722</v>
      </c>
      <c r="N63" s="154" t="s">
        <v>441</v>
      </c>
    </row>
    <row r="64" spans="1:14" ht="22.8" x14ac:dyDescent="0.25">
      <c r="A64" s="152">
        <v>37</v>
      </c>
      <c r="B64" s="153" t="s">
        <v>442</v>
      </c>
      <c r="C64" s="134" t="s">
        <v>443</v>
      </c>
      <c r="D64" s="154" t="s">
        <v>444</v>
      </c>
      <c r="E64" s="155">
        <v>1</v>
      </c>
      <c r="F64" s="136" t="s">
        <v>445</v>
      </c>
      <c r="G64" s="136">
        <v>353</v>
      </c>
      <c r="H64" s="156">
        <v>1719</v>
      </c>
      <c r="I64" s="156">
        <v>1719</v>
      </c>
      <c r="J64" s="136" t="s">
        <v>446</v>
      </c>
      <c r="K64" s="136">
        <v>1757.77</v>
      </c>
      <c r="L64" s="157"/>
      <c r="M64" s="156">
        <f>IF(ISNUMBER(K64/G64),IF(NOT(K64/G64=0),K64/G64, " "), " ")</f>
        <v>4.9795184135977335</v>
      </c>
      <c r="N64" s="154" t="s">
        <v>447</v>
      </c>
    </row>
    <row r="65" spans="1:14" ht="22.8" x14ac:dyDescent="0.25">
      <c r="A65" s="152">
        <v>38</v>
      </c>
      <c r="B65" s="153" t="s">
        <v>448</v>
      </c>
      <c r="C65" s="134" t="s">
        <v>449</v>
      </c>
      <c r="D65" s="154" t="s">
        <v>444</v>
      </c>
      <c r="E65" s="155">
        <v>2</v>
      </c>
      <c r="F65" s="136" t="s">
        <v>450</v>
      </c>
      <c r="G65" s="136">
        <v>14.42</v>
      </c>
      <c r="H65" s="156">
        <v>15.85</v>
      </c>
      <c r="I65" s="156">
        <v>31.7</v>
      </c>
      <c r="J65" s="136" t="s">
        <v>451</v>
      </c>
      <c r="K65" s="136">
        <v>32.340000000000003</v>
      </c>
      <c r="L65" s="157"/>
      <c r="M65" s="156">
        <f>IF(ISNUMBER(K65/G65),IF(NOT(K65/G65=0),K65/G65, " "), " ")</f>
        <v>2.2427184466019421</v>
      </c>
      <c r="N65" s="154" t="s">
        <v>452</v>
      </c>
    </row>
    <row r="66" spans="1:14" ht="22.8" x14ac:dyDescent="0.25">
      <c r="A66" s="152">
        <v>39</v>
      </c>
      <c r="B66" s="153" t="s">
        <v>453</v>
      </c>
      <c r="C66" s="134" t="s">
        <v>454</v>
      </c>
      <c r="D66" s="154" t="s">
        <v>433</v>
      </c>
      <c r="E66" s="155">
        <v>9</v>
      </c>
      <c r="F66" s="136" t="s">
        <v>455</v>
      </c>
      <c r="G66" s="136">
        <v>167.4</v>
      </c>
      <c r="H66" s="156">
        <v>33.74</v>
      </c>
      <c r="I66" s="156">
        <v>303.66000000000003</v>
      </c>
      <c r="J66" s="136" t="s">
        <v>456</v>
      </c>
      <c r="K66" s="136">
        <v>310.32</v>
      </c>
      <c r="L66" s="157"/>
      <c r="M66" s="156">
        <f>IF(ISNUMBER(K66/G66),IF(NOT(K66/G66=0),K66/G66, " "), " ")</f>
        <v>1.8537634408602151</v>
      </c>
      <c r="N66" s="154" t="s">
        <v>457</v>
      </c>
    </row>
    <row r="67" spans="1:14" ht="22.8" x14ac:dyDescent="0.25">
      <c r="A67" s="152">
        <v>40</v>
      </c>
      <c r="B67" s="153" t="s">
        <v>458</v>
      </c>
      <c r="C67" s="134" t="s">
        <v>459</v>
      </c>
      <c r="D67" s="154" t="s">
        <v>359</v>
      </c>
      <c r="E67" s="155">
        <v>4.7999999999999996E-3</v>
      </c>
      <c r="F67" s="136" t="s">
        <v>460</v>
      </c>
      <c r="G67" s="136">
        <v>3.18</v>
      </c>
      <c r="H67" s="156">
        <v>2629</v>
      </c>
      <c r="I67" s="156">
        <v>12.62</v>
      </c>
      <c r="J67" s="136" t="s">
        <v>461</v>
      </c>
      <c r="K67" s="136">
        <v>14.68</v>
      </c>
      <c r="L67" s="157"/>
      <c r="M67" s="156">
        <f>IF(ISNUMBER(K67/G67),IF(NOT(K67/G67=0),K67/G67, " "), " ")</f>
        <v>4.6163522012578611</v>
      </c>
      <c r="N67" s="154" t="s">
        <v>462</v>
      </c>
    </row>
    <row r="68" spans="1:14" ht="22.8" x14ac:dyDescent="0.25">
      <c r="A68" s="152">
        <v>41</v>
      </c>
      <c r="B68" s="153" t="s">
        <v>463</v>
      </c>
      <c r="C68" s="134" t="s">
        <v>464</v>
      </c>
      <c r="D68" s="154" t="s">
        <v>359</v>
      </c>
      <c r="E68" s="155">
        <v>2.1999999999999999E-2</v>
      </c>
      <c r="F68" s="136" t="s">
        <v>465</v>
      </c>
      <c r="G68" s="136">
        <v>16.63</v>
      </c>
      <c r="H68" s="156">
        <v>2069</v>
      </c>
      <c r="I68" s="156">
        <v>45.52</v>
      </c>
      <c r="J68" s="136" t="s">
        <v>466</v>
      </c>
      <c r="K68" s="136">
        <v>54.71</v>
      </c>
      <c r="L68" s="157"/>
      <c r="M68" s="156">
        <f>IF(ISNUMBER(K68/G68),IF(NOT(K68/G68=0),K68/G68, " "), " ")</f>
        <v>3.2898376428141916</v>
      </c>
      <c r="N68" s="154" t="s">
        <v>467</v>
      </c>
    </row>
    <row r="69" spans="1:14" ht="68.400000000000006" x14ac:dyDescent="0.25">
      <c r="A69" s="152">
        <v>42</v>
      </c>
      <c r="B69" s="153" t="s">
        <v>468</v>
      </c>
      <c r="C69" s="134" t="s">
        <v>469</v>
      </c>
      <c r="D69" s="154" t="s">
        <v>365</v>
      </c>
      <c r="E69" s="155">
        <v>5.7000000000000002E-3</v>
      </c>
      <c r="F69" s="136" t="s">
        <v>470</v>
      </c>
      <c r="G69" s="136">
        <v>4.47</v>
      </c>
      <c r="H69" s="156">
        <v>3317.8</v>
      </c>
      <c r="I69" s="156">
        <v>18.91</v>
      </c>
      <c r="J69" s="136" t="s">
        <v>471</v>
      </c>
      <c r="K69" s="136">
        <v>20.8</v>
      </c>
      <c r="L69" s="157"/>
      <c r="M69" s="156">
        <f>IF(ISNUMBER(K69/G69),IF(NOT(K69/G69=0),K69/G69, " "), " ")</f>
        <v>4.6532438478747205</v>
      </c>
      <c r="N69" s="154" t="s">
        <v>472</v>
      </c>
    </row>
    <row r="70" spans="1:14" ht="22.8" x14ac:dyDescent="0.25">
      <c r="A70" s="152">
        <v>43</v>
      </c>
      <c r="B70" s="153" t="s">
        <v>473</v>
      </c>
      <c r="C70" s="134" t="s">
        <v>474</v>
      </c>
      <c r="D70" s="154" t="s">
        <v>475</v>
      </c>
      <c r="E70" s="155">
        <v>8.2000000000000007E-3</v>
      </c>
      <c r="F70" s="136" t="s">
        <v>476</v>
      </c>
      <c r="G70" s="136">
        <v>11.31</v>
      </c>
      <c r="H70" s="156">
        <v>10061</v>
      </c>
      <c r="I70" s="156">
        <v>82.5</v>
      </c>
      <c r="J70" s="136" t="s">
        <v>477</v>
      </c>
      <c r="K70" s="136">
        <v>88.24</v>
      </c>
      <c r="L70" s="157"/>
      <c r="M70" s="156">
        <f>IF(ISNUMBER(K70/G70),IF(NOT(K70/G70=0),K70/G70, " "), " ")</f>
        <v>7.8019451812555252</v>
      </c>
      <c r="N70" s="154" t="s">
        <v>478</v>
      </c>
    </row>
    <row r="71" spans="1:14" ht="34.200000000000003" x14ac:dyDescent="0.25">
      <c r="A71" s="152">
        <v>44</v>
      </c>
      <c r="B71" s="153" t="s">
        <v>479</v>
      </c>
      <c r="C71" s="134" t="s">
        <v>480</v>
      </c>
      <c r="D71" s="154" t="s">
        <v>359</v>
      </c>
      <c r="E71" s="155">
        <v>7.0000000000000001E-3</v>
      </c>
      <c r="F71" s="136" t="s">
        <v>481</v>
      </c>
      <c r="G71" s="136">
        <v>0.02</v>
      </c>
      <c r="H71" s="156">
        <v>21.36</v>
      </c>
      <c r="I71" s="156">
        <v>0.14000000000000001</v>
      </c>
      <c r="J71" s="136" t="s">
        <v>482</v>
      </c>
      <c r="K71" s="136">
        <v>0.16</v>
      </c>
      <c r="L71" s="157"/>
      <c r="M71" s="156">
        <f>IF(ISNUMBER(K71/G71),IF(NOT(K71/G71=0),K71/G71, " "), " ")</f>
        <v>8</v>
      </c>
      <c r="N71" s="154" t="s">
        <v>483</v>
      </c>
    </row>
    <row r="72" spans="1:14" ht="22.8" x14ac:dyDescent="0.25">
      <c r="A72" s="152">
        <v>45</v>
      </c>
      <c r="B72" s="153" t="s">
        <v>484</v>
      </c>
      <c r="C72" s="134" t="s">
        <v>485</v>
      </c>
      <c r="D72" s="154" t="s">
        <v>475</v>
      </c>
      <c r="E72" s="155">
        <v>3.0000000000000001E-3</v>
      </c>
      <c r="F72" s="136" t="s">
        <v>486</v>
      </c>
      <c r="G72" s="136">
        <v>14.73</v>
      </c>
      <c r="H72" s="156">
        <v>33880</v>
      </c>
      <c r="I72" s="156">
        <v>101.64</v>
      </c>
      <c r="J72" s="136" t="s">
        <v>487</v>
      </c>
      <c r="K72" s="136">
        <v>103.69</v>
      </c>
      <c r="L72" s="157"/>
      <c r="M72" s="156">
        <f>IF(ISNUMBER(K72/G72),IF(NOT(K72/G72=0),K72/G72, " "), " ")</f>
        <v>7.0393754243041409</v>
      </c>
      <c r="N72" s="154" t="s">
        <v>488</v>
      </c>
    </row>
    <row r="73" spans="1:14" ht="22.8" x14ac:dyDescent="0.25">
      <c r="A73" s="152">
        <v>46</v>
      </c>
      <c r="B73" s="153" t="s">
        <v>489</v>
      </c>
      <c r="C73" s="134" t="s">
        <v>490</v>
      </c>
      <c r="D73" s="154" t="s">
        <v>396</v>
      </c>
      <c r="E73" s="155">
        <v>1.3</v>
      </c>
      <c r="F73" s="136" t="s">
        <v>491</v>
      </c>
      <c r="G73" s="136">
        <v>34.19</v>
      </c>
      <c r="H73" s="156"/>
      <c r="I73" s="156"/>
      <c r="J73" s="136" t="s">
        <v>492</v>
      </c>
      <c r="K73" s="136">
        <v>156.82</v>
      </c>
      <c r="L73" s="157"/>
      <c r="M73" s="156">
        <f>IF(ISNUMBER(K73/G73),IF(NOT(K73/G73=0),K73/G73, " "), " ")</f>
        <v>4.5867212635273473</v>
      </c>
      <c r="N73" s="154"/>
    </row>
    <row r="74" spans="1:14" ht="22.8" x14ac:dyDescent="0.25">
      <c r="A74" s="152">
        <v>47</v>
      </c>
      <c r="B74" s="153" t="s">
        <v>493</v>
      </c>
      <c r="C74" s="134" t="s">
        <v>494</v>
      </c>
      <c r="D74" s="154" t="s">
        <v>433</v>
      </c>
      <c r="E74" s="155">
        <v>1</v>
      </c>
      <c r="F74" s="136" t="s">
        <v>495</v>
      </c>
      <c r="G74" s="136">
        <v>21.1</v>
      </c>
      <c r="H74" s="156"/>
      <c r="I74" s="156"/>
      <c r="J74" s="136" t="s">
        <v>496</v>
      </c>
      <c r="K74" s="136">
        <v>129.69999999999999</v>
      </c>
      <c r="L74" s="157"/>
      <c r="M74" s="156">
        <f>IF(ISNUMBER(K74/G74),IF(NOT(K74/G74=0),K74/G74, " "), " ")</f>
        <v>6.1469194312796196</v>
      </c>
      <c r="N74" s="154"/>
    </row>
    <row r="75" spans="1:14" ht="57" x14ac:dyDescent="0.25">
      <c r="A75" s="152">
        <v>48</v>
      </c>
      <c r="B75" s="153" t="s">
        <v>497</v>
      </c>
      <c r="C75" s="134" t="s">
        <v>498</v>
      </c>
      <c r="D75" s="154" t="s">
        <v>433</v>
      </c>
      <c r="E75" s="155">
        <v>1</v>
      </c>
      <c r="F75" s="136" t="s">
        <v>499</v>
      </c>
      <c r="G75" s="136">
        <v>22.8</v>
      </c>
      <c r="H75" s="156"/>
      <c r="I75" s="156"/>
      <c r="J75" s="136" t="s">
        <v>500</v>
      </c>
      <c r="K75" s="136">
        <v>53.68</v>
      </c>
      <c r="L75" s="157"/>
      <c r="M75" s="156">
        <f>IF(ISNUMBER(K75/G75),IF(NOT(K75/G75=0),K75/G75, " "), " ")</f>
        <v>2.3543859649122805</v>
      </c>
      <c r="N75" s="154"/>
    </row>
    <row r="76" spans="1:14" ht="22.8" x14ac:dyDescent="0.25">
      <c r="A76" s="152">
        <v>49</v>
      </c>
      <c r="B76" s="153" t="s">
        <v>501</v>
      </c>
      <c r="C76" s="134" t="s">
        <v>502</v>
      </c>
      <c r="D76" s="154" t="s">
        <v>417</v>
      </c>
      <c r="E76" s="155">
        <v>1.5</v>
      </c>
      <c r="F76" s="136" t="s">
        <v>503</v>
      </c>
      <c r="G76" s="136">
        <v>25.38</v>
      </c>
      <c r="H76" s="156"/>
      <c r="I76" s="156"/>
      <c r="J76" s="136" t="s">
        <v>504</v>
      </c>
      <c r="K76" s="136">
        <v>71.37</v>
      </c>
      <c r="L76" s="157"/>
      <c r="M76" s="156">
        <f>IF(ISNUMBER(K76/G76),IF(NOT(K76/G76=0),K76/G76, " "), " ")</f>
        <v>2.8120567375886529</v>
      </c>
      <c r="N76" s="154"/>
    </row>
    <row r="77" spans="1:14" ht="34.200000000000003" x14ac:dyDescent="0.25">
      <c r="A77" s="152">
        <v>50</v>
      </c>
      <c r="B77" s="153" t="s">
        <v>505</v>
      </c>
      <c r="C77" s="134" t="s">
        <v>506</v>
      </c>
      <c r="D77" s="154" t="s">
        <v>433</v>
      </c>
      <c r="E77" s="155">
        <v>2</v>
      </c>
      <c r="F77" s="136" t="s">
        <v>507</v>
      </c>
      <c r="G77" s="136">
        <v>24.92</v>
      </c>
      <c r="H77" s="156"/>
      <c r="I77" s="156"/>
      <c r="J77" s="136" t="s">
        <v>508</v>
      </c>
      <c r="K77" s="136">
        <v>58.44</v>
      </c>
      <c r="L77" s="157"/>
      <c r="M77" s="156">
        <f>IF(ISNUMBER(K77/G77),IF(NOT(K77/G77=0),K77/G77, " "), " ")</f>
        <v>2.3451043338683784</v>
      </c>
      <c r="N77" s="154"/>
    </row>
    <row r="78" spans="1:14" ht="19.350000000000001" customHeight="1" x14ac:dyDescent="0.25">
      <c r="A78" s="150" t="s">
        <v>509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</row>
    <row r="79" spans="1:14" ht="19.350000000000001" customHeight="1" x14ac:dyDescent="0.25">
      <c r="A79" s="128" t="s">
        <v>356</v>
      </c>
      <c r="B79" s="129"/>
      <c r="C79" s="129"/>
      <c r="D79" s="129"/>
      <c r="E79" s="129"/>
      <c r="F79" s="129"/>
      <c r="G79" s="129"/>
      <c r="H79" s="129"/>
      <c r="I79" s="129"/>
      <c r="J79" s="129"/>
      <c r="K79" s="129"/>
      <c r="L79" s="129"/>
      <c r="M79" s="129"/>
      <c r="N79" s="129"/>
    </row>
    <row r="80" spans="1:14" ht="22.8" x14ac:dyDescent="0.25">
      <c r="A80" s="152">
        <v>51</v>
      </c>
      <c r="B80" s="153" t="s">
        <v>510</v>
      </c>
      <c r="C80" s="134" t="s">
        <v>511</v>
      </c>
      <c r="D80" s="154" t="s">
        <v>433</v>
      </c>
      <c r="E80" s="155">
        <v>1</v>
      </c>
      <c r="F80" s="136" t="s">
        <v>323</v>
      </c>
      <c r="G80" s="136"/>
      <c r="H80" s="156"/>
      <c r="I80" s="156"/>
      <c r="J80" s="136" t="s">
        <v>323</v>
      </c>
      <c r="K80" s="136"/>
      <c r="L80" s="157"/>
      <c r="M80" s="156" t="str">
        <f>IF(ISNUMBER(K80/G80),IF(NOT(K80/G80=0),K80/G80, " "), " ")</f>
        <v xml:space="preserve"> </v>
      </c>
      <c r="N80" s="154"/>
    </row>
    <row r="81" spans="1:14" ht="22.8" x14ac:dyDescent="0.25">
      <c r="A81" s="152">
        <v>52</v>
      </c>
      <c r="B81" s="153" t="s">
        <v>512</v>
      </c>
      <c r="C81" s="134" t="s">
        <v>513</v>
      </c>
      <c r="D81" s="154" t="s">
        <v>365</v>
      </c>
      <c r="E81" s="155">
        <v>4.0000000000000002E-4</v>
      </c>
      <c r="F81" s="136" t="s">
        <v>323</v>
      </c>
      <c r="G81" s="136"/>
      <c r="H81" s="156"/>
      <c r="I81" s="156"/>
      <c r="J81" s="136" t="s">
        <v>323</v>
      </c>
      <c r="K81" s="136"/>
      <c r="L81" s="157"/>
      <c r="M81" s="156" t="str">
        <f>IF(ISNUMBER(K81/G81),IF(NOT(K81/G81=0),K81/G81, " "), " ")</f>
        <v xml:space="preserve"> </v>
      </c>
      <c r="N81" s="154"/>
    </row>
    <row r="82" spans="1:14" ht="22.8" x14ac:dyDescent="0.25">
      <c r="A82" s="158">
        <v>53</v>
      </c>
      <c r="B82" s="159" t="s">
        <v>514</v>
      </c>
      <c r="C82" s="140" t="s">
        <v>515</v>
      </c>
      <c r="D82" s="160" t="s">
        <v>365</v>
      </c>
      <c r="E82" s="161">
        <v>3.3799999999999997E-2</v>
      </c>
      <c r="F82" s="142" t="s">
        <v>323</v>
      </c>
      <c r="G82" s="142"/>
      <c r="H82" s="162"/>
      <c r="I82" s="162"/>
      <c r="J82" s="142" t="s">
        <v>323</v>
      </c>
      <c r="K82" s="142"/>
      <c r="L82" s="163"/>
      <c r="M82" s="162" t="str">
        <f>IF(ISNUMBER(K82/G82),IF(NOT(K82/G82=0),K82/G82, " "), " ")</f>
        <v xml:space="preserve"> </v>
      </c>
      <c r="N82" s="160"/>
    </row>
    <row r="83" spans="1:14" x14ac:dyDescent="0.25">
      <c r="A83" s="144" t="s">
        <v>258</v>
      </c>
      <c r="B83" s="145"/>
      <c r="C83" s="145"/>
      <c r="D83" s="145"/>
      <c r="E83" s="145"/>
      <c r="F83" s="145"/>
      <c r="G83" s="164">
        <v>1408</v>
      </c>
      <c r="H83" s="165"/>
      <c r="I83" s="165"/>
      <c r="J83" s="165"/>
      <c r="K83" s="164">
        <v>7777</v>
      </c>
      <c r="L83" s="166"/>
      <c r="M83" s="164">
        <f ca="1">IF(ISNUMBER(INDIRECT("K" &amp; ROW())/INDIRECT("G" &amp; ROW())),INDIRECT("K" &amp; ROW())/INDIRECT("G" &amp; ROW()), " ")</f>
        <v>5.5234375</v>
      </c>
      <c r="N83" s="146" t="s">
        <v>516</v>
      </c>
    </row>
    <row r="84" spans="1:14" x14ac:dyDescent="0.25">
      <c r="A84" s="144" t="s">
        <v>263</v>
      </c>
      <c r="B84" s="145"/>
      <c r="C84" s="145"/>
      <c r="D84" s="145"/>
      <c r="E84" s="145"/>
      <c r="F84" s="145"/>
      <c r="G84" s="164"/>
      <c r="H84" s="165"/>
      <c r="I84" s="165"/>
      <c r="J84" s="165"/>
      <c r="K84" s="164"/>
      <c r="L84" s="166"/>
      <c r="M84" s="164" t="str">
        <f ca="1">IF(ISNUMBER(INDIRECT("K" &amp; ROW())/INDIRECT("G" &amp; ROW())),INDIRECT("K" &amp; ROW())/INDIRECT("G" &amp; ROW()), " ")</f>
        <v xml:space="preserve"> </v>
      </c>
      <c r="N84" s="146" t="s">
        <v>516</v>
      </c>
    </row>
    <row r="85" spans="1:14" x14ac:dyDescent="0.25">
      <c r="A85" s="144" t="s">
        <v>264</v>
      </c>
      <c r="B85" s="145"/>
      <c r="C85" s="145"/>
      <c r="D85" s="145"/>
      <c r="E85" s="145"/>
      <c r="F85" s="145"/>
      <c r="G85" s="164">
        <v>336</v>
      </c>
      <c r="H85" s="165"/>
      <c r="I85" s="165"/>
      <c r="J85" s="165"/>
      <c r="K85" s="164">
        <v>3726</v>
      </c>
      <c r="L85" s="166"/>
      <c r="M85" s="164">
        <f ca="1">IF(ISNUMBER(INDIRECT("K" &amp; ROW())/INDIRECT("G" &amp; ROW())),INDIRECT("K" &amp; ROW())/INDIRECT("G" &amp; ROW()), " ")</f>
        <v>11.089285714285714</v>
      </c>
      <c r="N85" s="146" t="s">
        <v>516</v>
      </c>
    </row>
    <row r="86" spans="1:14" x14ac:dyDescent="0.25">
      <c r="A86" s="144" t="s">
        <v>265</v>
      </c>
      <c r="B86" s="145"/>
      <c r="C86" s="145"/>
      <c r="D86" s="145"/>
      <c r="E86" s="145"/>
      <c r="F86" s="145"/>
      <c r="G86" s="164">
        <v>1042</v>
      </c>
      <c r="H86" s="165"/>
      <c r="I86" s="165"/>
      <c r="J86" s="165"/>
      <c r="K86" s="164">
        <v>3901</v>
      </c>
      <c r="L86" s="166"/>
      <c r="M86" s="164">
        <f ca="1">IF(ISNUMBER(INDIRECT("K" &amp; ROW())/INDIRECT("G" &amp; ROW())),INDIRECT("K" &amp; ROW())/INDIRECT("G" &amp; ROW()), " ")</f>
        <v>3.7437619961612283</v>
      </c>
      <c r="N86" s="146" t="s">
        <v>516</v>
      </c>
    </row>
    <row r="87" spans="1:14" x14ac:dyDescent="0.25">
      <c r="A87" s="144" t="s">
        <v>266</v>
      </c>
      <c r="B87" s="145"/>
      <c r="C87" s="145"/>
      <c r="D87" s="145"/>
      <c r="E87" s="145"/>
      <c r="F87" s="145"/>
      <c r="G87" s="164">
        <v>34</v>
      </c>
      <c r="H87" s="165"/>
      <c r="I87" s="165"/>
      <c r="J87" s="165"/>
      <c r="K87" s="164">
        <v>199</v>
      </c>
      <c r="L87" s="166"/>
      <c r="M87" s="164">
        <f ca="1">IF(ISNUMBER(INDIRECT("K" &amp; ROW())/INDIRECT("G" &amp; ROW())),INDIRECT("K" &amp; ROW())/INDIRECT("G" &amp; ROW()), " ")</f>
        <v>5.8529411764705879</v>
      </c>
      <c r="N87" s="146" t="s">
        <v>516</v>
      </c>
    </row>
    <row r="88" spans="1:14" x14ac:dyDescent="0.25">
      <c r="A88" s="147" t="s">
        <v>267</v>
      </c>
      <c r="B88" s="148"/>
      <c r="C88" s="148"/>
      <c r="D88" s="148"/>
      <c r="E88" s="148"/>
      <c r="F88" s="148"/>
      <c r="G88" s="167">
        <v>333</v>
      </c>
      <c r="H88" s="168"/>
      <c r="I88" s="168"/>
      <c r="J88" s="168"/>
      <c r="K88" s="167">
        <v>3157</v>
      </c>
      <c r="L88" s="169"/>
      <c r="M88" s="167">
        <f ca="1">IF(ISNUMBER(INDIRECT("K" &amp; ROW())/INDIRECT("G" &amp; ROW())),INDIRECT("K" &amp; ROW())/INDIRECT("G" &amp; ROW()), " ")</f>
        <v>9.4804804804804803</v>
      </c>
      <c r="N88" s="149" t="s">
        <v>516</v>
      </c>
    </row>
    <row r="89" spans="1:14" x14ac:dyDescent="0.25">
      <c r="A89" s="147" t="s">
        <v>268</v>
      </c>
      <c r="B89" s="148"/>
      <c r="C89" s="148"/>
      <c r="D89" s="148"/>
      <c r="E89" s="148"/>
      <c r="F89" s="148"/>
      <c r="G89" s="167">
        <v>198</v>
      </c>
      <c r="H89" s="168"/>
      <c r="I89" s="168"/>
      <c r="J89" s="168"/>
      <c r="K89" s="167">
        <v>1749</v>
      </c>
      <c r="L89" s="169"/>
      <c r="M89" s="167">
        <f ca="1">IF(ISNUMBER(INDIRECT("K" &amp; ROW())/INDIRECT("G" &amp; ROW())),INDIRECT("K" &amp; ROW())/INDIRECT("G" &amp; ROW()), " ")</f>
        <v>8.8333333333333339</v>
      </c>
      <c r="N89" s="149" t="s">
        <v>516</v>
      </c>
    </row>
    <row r="90" spans="1:14" x14ac:dyDescent="0.25">
      <c r="A90" s="147" t="s">
        <v>269</v>
      </c>
      <c r="B90" s="148"/>
      <c r="C90" s="148"/>
      <c r="D90" s="148"/>
      <c r="E90" s="148"/>
      <c r="F90" s="148"/>
      <c r="G90" s="167"/>
      <c r="H90" s="168"/>
      <c r="I90" s="168"/>
      <c r="J90" s="168"/>
      <c r="K90" s="167"/>
      <c r="L90" s="169"/>
      <c r="M90" s="167" t="str">
        <f ca="1">IF(ISNUMBER(INDIRECT("K" &amp; ROW())/INDIRECT("G" &amp; ROW())),INDIRECT("K" &amp; ROW())/INDIRECT("G" &amp; ROW()), " ")</f>
        <v xml:space="preserve"> </v>
      </c>
      <c r="N90" s="149" t="s">
        <v>516</v>
      </c>
    </row>
    <row r="91" spans="1:14" x14ac:dyDescent="0.25">
      <c r="A91" s="144" t="s">
        <v>270</v>
      </c>
      <c r="B91" s="145"/>
      <c r="C91" s="145"/>
      <c r="D91" s="145"/>
      <c r="E91" s="145"/>
      <c r="F91" s="145"/>
      <c r="G91" s="164">
        <v>74</v>
      </c>
      <c r="H91" s="165"/>
      <c r="I91" s="165"/>
      <c r="J91" s="165"/>
      <c r="K91" s="164">
        <v>329</v>
      </c>
      <c r="L91" s="166"/>
      <c r="M91" s="164">
        <f ca="1">IF(ISNUMBER(INDIRECT("K" &amp; ROW())/INDIRECT("G" &amp; ROW())),INDIRECT("K" &amp; ROW())/INDIRECT("G" &amp; ROW()), " ")</f>
        <v>4.4459459459459456</v>
      </c>
      <c r="N91" s="146" t="s">
        <v>516</v>
      </c>
    </row>
    <row r="92" spans="1:14" ht="30" customHeight="1" x14ac:dyDescent="0.25">
      <c r="A92" s="144" t="s">
        <v>271</v>
      </c>
      <c r="B92" s="145"/>
      <c r="C92" s="145"/>
      <c r="D92" s="145"/>
      <c r="E92" s="145"/>
      <c r="F92" s="145"/>
      <c r="G92" s="164">
        <v>1614</v>
      </c>
      <c r="H92" s="165"/>
      <c r="I92" s="165"/>
      <c r="J92" s="165"/>
      <c r="K92" s="164">
        <v>10388</v>
      </c>
      <c r="L92" s="166"/>
      <c r="M92" s="164">
        <f ca="1">IF(ISNUMBER(INDIRECT("K" &amp; ROW())/INDIRECT("G" &amp; ROW())),INDIRECT("K" &amp; ROW())/INDIRECT("G" &amp; ROW()), " ")</f>
        <v>6.4361833952912022</v>
      </c>
      <c r="N92" s="146" t="s">
        <v>516</v>
      </c>
    </row>
    <row r="93" spans="1:14" ht="30" customHeight="1" x14ac:dyDescent="0.25">
      <c r="A93" s="144" t="s">
        <v>272</v>
      </c>
      <c r="B93" s="145"/>
      <c r="C93" s="145"/>
      <c r="D93" s="145"/>
      <c r="E93" s="145"/>
      <c r="F93" s="145"/>
      <c r="G93" s="164">
        <v>74</v>
      </c>
      <c r="H93" s="165"/>
      <c r="I93" s="165"/>
      <c r="J93" s="165"/>
      <c r="K93" s="164">
        <v>516</v>
      </c>
      <c r="L93" s="166"/>
      <c r="M93" s="164">
        <f ca="1">IF(ISNUMBER(INDIRECT("K" &amp; ROW())/INDIRECT("G" &amp; ROW())),INDIRECT("K" &amp; ROW())/INDIRECT("G" &amp; ROW()), " ")</f>
        <v>6.9729729729729728</v>
      </c>
      <c r="N93" s="146" t="s">
        <v>516</v>
      </c>
    </row>
    <row r="94" spans="1:14" ht="30" customHeight="1" x14ac:dyDescent="0.25">
      <c r="A94" s="144" t="s">
        <v>273</v>
      </c>
      <c r="B94" s="145"/>
      <c r="C94" s="145"/>
      <c r="D94" s="145"/>
      <c r="E94" s="145"/>
      <c r="F94" s="145"/>
      <c r="G94" s="164">
        <v>89</v>
      </c>
      <c r="H94" s="165"/>
      <c r="I94" s="165"/>
      <c r="J94" s="165"/>
      <c r="K94" s="164">
        <v>750</v>
      </c>
      <c r="L94" s="166"/>
      <c r="M94" s="164">
        <f ca="1">IF(ISNUMBER(INDIRECT("K" &amp; ROW())/INDIRECT("G" &amp; ROW())),INDIRECT("K" &amp; ROW())/INDIRECT("G" &amp; ROW()), " ")</f>
        <v>8.4269662921348321</v>
      </c>
      <c r="N94" s="146" t="s">
        <v>516</v>
      </c>
    </row>
    <row r="95" spans="1:14" x14ac:dyDescent="0.25">
      <c r="A95" s="144" t="s">
        <v>274</v>
      </c>
      <c r="B95" s="145"/>
      <c r="C95" s="145"/>
      <c r="D95" s="145"/>
      <c r="E95" s="145"/>
      <c r="F95" s="145"/>
      <c r="G95" s="164">
        <v>88</v>
      </c>
      <c r="H95" s="165"/>
      <c r="I95" s="165"/>
      <c r="J95" s="165"/>
      <c r="K95" s="164">
        <v>700</v>
      </c>
      <c r="L95" s="166"/>
      <c r="M95" s="164">
        <f ca="1">IF(ISNUMBER(INDIRECT("K" &amp; ROW())/INDIRECT("G" &amp; ROW())),INDIRECT("K" &amp; ROW())/INDIRECT("G" &amp; ROW()), " ")</f>
        <v>7.9545454545454541</v>
      </c>
      <c r="N95" s="146" t="s">
        <v>516</v>
      </c>
    </row>
    <row r="96" spans="1:14" x14ac:dyDescent="0.25">
      <c r="A96" s="144" t="s">
        <v>275</v>
      </c>
      <c r="B96" s="145"/>
      <c r="C96" s="145"/>
      <c r="D96" s="145"/>
      <c r="E96" s="145"/>
      <c r="F96" s="145"/>
      <c r="G96" s="164">
        <v>1939</v>
      </c>
      <c r="H96" s="165"/>
      <c r="I96" s="165"/>
      <c r="J96" s="165"/>
      <c r="K96" s="164">
        <v>12683</v>
      </c>
      <c r="L96" s="166"/>
      <c r="M96" s="164">
        <f ca="1">IF(ISNUMBER(INDIRECT("K" &amp; ROW())/INDIRECT("G" &amp; ROW())),INDIRECT("K" &amp; ROW())/INDIRECT("G" &amp; ROW()), " ")</f>
        <v>6.5410005157297579</v>
      </c>
      <c r="N96" s="146" t="s">
        <v>516</v>
      </c>
    </row>
    <row r="97" spans="1:14" ht="30" customHeight="1" x14ac:dyDescent="0.25">
      <c r="A97" s="144" t="s">
        <v>276</v>
      </c>
      <c r="B97" s="145"/>
      <c r="C97" s="145"/>
      <c r="D97" s="145"/>
      <c r="E97" s="145"/>
      <c r="F97" s="145"/>
      <c r="G97" s="164">
        <v>208.57</v>
      </c>
      <c r="H97" s="165"/>
      <c r="I97" s="165"/>
      <c r="J97" s="165"/>
      <c r="K97" s="164">
        <v>873.69</v>
      </c>
      <c r="L97" s="166"/>
      <c r="M97" s="164">
        <f ca="1">IF(ISNUMBER(INDIRECT("K" &amp; ROW())/INDIRECT("G" &amp; ROW())),INDIRECT("K" &amp; ROW())/INDIRECT("G" &amp; ROW()), " ")</f>
        <v>4.1889533489955415</v>
      </c>
      <c r="N97" s="146" t="s">
        <v>516</v>
      </c>
    </row>
    <row r="98" spans="1:14" x14ac:dyDescent="0.25">
      <c r="A98" s="147" t="s">
        <v>277</v>
      </c>
      <c r="B98" s="148"/>
      <c r="C98" s="148"/>
      <c r="D98" s="148"/>
      <c r="E98" s="148"/>
      <c r="F98" s="148"/>
      <c r="G98" s="167">
        <v>2147.5700000000002</v>
      </c>
      <c r="H98" s="168"/>
      <c r="I98" s="168"/>
      <c r="J98" s="168"/>
      <c r="K98" s="167">
        <v>13556.69</v>
      </c>
      <c r="L98" s="169"/>
      <c r="M98" s="167">
        <f ca="1">IF(ISNUMBER(INDIRECT("K" &amp; ROW())/INDIRECT("G" &amp; ROW())),INDIRECT("K" &amp; ROW())/INDIRECT("G" &amp; ROW()), " ")</f>
        <v>6.3125718835707332</v>
      </c>
      <c r="N98" s="149" t="s">
        <v>516</v>
      </c>
    </row>
    <row r="99" spans="1:14" x14ac:dyDescent="0.25">
      <c r="A99" s="48"/>
      <c r="G99" s="67"/>
      <c r="H99" s="68"/>
      <c r="I99" s="68"/>
      <c r="J99" s="68"/>
      <c r="K99" s="67"/>
      <c r="L99" s="69"/>
      <c r="M99" s="67"/>
      <c r="N99" s="48"/>
    </row>
    <row r="100" spans="1:14" x14ac:dyDescent="0.25">
      <c r="A100" s="28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70"/>
      <c r="M100" s="29"/>
      <c r="N100" s="29"/>
    </row>
    <row r="101" spans="1:14" x14ac:dyDescent="0.25">
      <c r="A101" s="75" t="s">
        <v>69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70"/>
      <c r="M101" s="29"/>
      <c r="N101" s="29"/>
    </row>
    <row r="102" spans="1:14" x14ac:dyDescent="0.25">
      <c r="A102" s="3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70"/>
      <c r="M102" s="29"/>
      <c r="N102" s="29"/>
    </row>
    <row r="103" spans="1:14" x14ac:dyDescent="0.25">
      <c r="A103" s="75" t="s">
        <v>70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70"/>
      <c r="M103" s="29"/>
      <c r="N103" s="29"/>
    </row>
  </sheetData>
  <mergeCells count="49">
    <mergeCell ref="A95:F95"/>
    <mergeCell ref="A96:F96"/>
    <mergeCell ref="A97:F97"/>
    <mergeCell ref="A98:F98"/>
    <mergeCell ref="A89:F89"/>
    <mergeCell ref="A90:F90"/>
    <mergeCell ref="A91:F91"/>
    <mergeCell ref="A92:F92"/>
    <mergeCell ref="A93:F93"/>
    <mergeCell ref="A94:F94"/>
    <mergeCell ref="A83:F83"/>
    <mergeCell ref="A84:F84"/>
    <mergeCell ref="A85:F85"/>
    <mergeCell ref="A86:F86"/>
    <mergeCell ref="A87:F87"/>
    <mergeCell ref="A88:F88"/>
    <mergeCell ref="A24:N24"/>
    <mergeCell ref="A25:N25"/>
    <mergeCell ref="A37:N37"/>
    <mergeCell ref="A47:N47"/>
    <mergeCell ref="A78:N78"/>
    <mergeCell ref="A79:N79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2015-03-27T04:43:18Z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