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8" i="16"/>
  <c r="M29" i="16"/>
  <c r="M3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4" i="8"/>
  <c r="K73" i="8"/>
  <c r="H74" i="8"/>
  <c r="H73" i="8"/>
  <c r="J14" i="16"/>
  <c r="G14" i="16"/>
  <c r="K30" i="8"/>
  <c r="H30" i="8"/>
  <c r="A18" i="16"/>
  <c r="B34" i="8"/>
  <c r="M31" i="16"/>
  <c r="M32" i="16"/>
  <c r="M36" i="16"/>
  <c r="M40" i="16"/>
  <c r="M33" i="16"/>
  <c r="M37" i="16"/>
  <c r="M41" i="16"/>
  <c r="M34" i="16"/>
  <c r="M38" i="16"/>
  <c r="M35" i="16"/>
  <c r="M3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<sst xmlns="http://schemas.openxmlformats.org/spreadsheetml/2006/main" count="260" uniqueCount="135">
  <si>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</si>
  <si>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</si>
  <si>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</si>
  <si>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</si>
  <si>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</si>
  <si>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</si>
  <si>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</si>
  <si>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</si>
  <si>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</si>
  <si>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</si>
  <si>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</si>
  <si>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</si>
  <si>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</si>
  <si>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</si>
  <si>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</si>
  <si>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</si>
  <si>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</si>
  <si>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</si>
  <si>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</si>
  <si>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</si>
  <si>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</si>
  <si>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</si>
  <si>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</si>
  <si>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</si>
  <si>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</si>
  <si>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</si>
  <si>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</si>
  <si>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</si>
  <si>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</si>
  <si>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</si>
  <si>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</si>
  <si>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</si>
  <si>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</si>
  <si>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</si>
  <si>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</si>
  <si>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</si>
  <si>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</si>
  <si>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</si>
  <si>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</si>
  <si>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</si>
  <si>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</si>
  <si>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</si>
  <si>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</si>
  <si>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</si>
  <si>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</si>
  <si>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</si>
  <si>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</si>
  <si>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</si>
  <si>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</si>
  <si>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</si>
  <si>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</si>
  <si>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</si>
  <si>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</si>
  <si>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</si>
  <si>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</si>
  <si>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</si>
  <si>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</si>
  <si>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</si>
  <si>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</si>
  <si>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</si>
  <si>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</si>
  <si>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</si>
  <si>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</si>
  <si>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</si>
  <si>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</si>
  <si>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</si>
  <si>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</si>
  <si>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</si>
  <si>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Победы 4</t>
  </si>
  <si>
    <t>Сдал:  _________________ //</t>
  </si>
  <si>
    <t>Принял:  _________________ //</t>
  </si>
  <si>
    <t>Раздел 1. ФЕВРАЛЬ</t>
  </si>
  <si>
    <t>кв.2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</si>
  <si>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</si>
  <si>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</si>
  <si>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</si>
  <si>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</si>
  <si>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</si>
  <si>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</si>
  <si>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</si>
  <si>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Р</t>
  </si>
  <si>
    <t>Раздел 2. МАРТ</t>
  </si>
  <si>
    <t>общая канализация</t>
  </si>
  <si>
    <t>0,05
88
48</t>
  </si>
  <si>
    <t>25
18
10</t>
  </si>
  <si>
    <t>17
_____
8</t>
  </si>
  <si>
    <t>217
161
88</t>
  </si>
  <si>
    <t>183
_____
34</t>
  </si>
  <si>
    <t>Раздел 3. Апрель</t>
  </si>
  <si>
    <t>Раздел 4. ИЮНЬ</t>
  </si>
  <si>
    <t>Раздел 5. СЕНТЯБРЬ</t>
  </si>
  <si>
    <t>кв.6</t>
  </si>
  <si>
    <t>Раздел 6. ОКТЯБРЬ</t>
  </si>
  <si>
    <t>Итого прямые затраты по акту</t>
  </si>
  <si>
    <t>101
_____
49</t>
  </si>
  <si>
    <t>1099
_____
202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</si>
  <si>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</si>
  <si>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</si>
  <si>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</si>
  <si>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</si>
  <si>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</si>
  <si>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</si>
  <si>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</si>
  <si>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</si>
  <si>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</si>
  <si>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</si>
  <si>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</si>
  <si>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</si>
  <si>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</si>
  <si>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</si>
  <si>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</si>
  <si>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</si>
  <si>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</si>
  <si>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</si>
  <si>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 xml:space="preserve">                  Материалы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</si>
  <si>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</si>
  <si>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</si>
  <si>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</si>
  <si>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</si>
  <si>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</si>
  <si>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</si>
  <si>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</si>
  <si>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</si>
  <si>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</si>
  <si>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</si>
  <si>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51531,66
</t>
  </si>
  <si>
    <t>08.05.170</t>
  </si>
  <si>
    <t>411-0001</t>
  </si>
  <si>
    <t>Вода</t>
  </si>
  <si>
    <t xml:space="preserve">м3
</t>
  </si>
  <si>
    <t xml:space="preserve">3,11
</t>
  </si>
  <si>
    <t xml:space="preserve">21,79
</t>
  </si>
  <si>
    <t>Среднее (26.01.015, 26.01.017)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</si>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</sst>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2"/>
  <sheetViews>
    <sheetView showGridLines="0" tabSelected="1" topLeftCell="D13" workbookViewId="0">
      <selection activeCell="E16" sqref="E1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9.68</v>
      </c>
      <c r="X14" s="27">
        <v>9.68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134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328.67/1000</f>
        <v>0.32867000000000002</v>
      </c>
      <c r="I27" s="85"/>
      <c r="J27" s="35" t="s">
        <v>5</v>
      </c>
      <c r="K27" s="86">
        <f>2876.42/1000</f>
        <v>2.87642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9.6799999999999994E-3</v>
      </c>
      <c r="I30" s="85"/>
      <c r="J30" s="35" t="s">
        <v>7</v>
      </c>
      <c r="K30" s="86">
        <f>(X14+X15)/1000</f>
        <v>9.6799999999999994E-3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101</v>
      </c>
      <c r="Z30" s="71">
        <v>104</v>
      </c>
      <c r="AA30" s="71">
        <v>61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101/1000</f>
        <v>0.10100000000000001</v>
      </c>
      <c r="I31" s="85"/>
      <c r="J31" s="35" t="s">
        <v>5</v>
      </c>
      <c r="K31" s="86">
        <f>1099/1000</f>
        <v>1.099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1099</v>
      </c>
      <c r="Z31" s="72">
        <v>967</v>
      </c>
      <c r="AA31" s="72">
        <v>528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73</v>
      </c>
      <c r="D42" s="141" t="s">
        <v>74</v>
      </c>
      <c r="E42" s="142">
        <v>508.07</v>
      </c>
      <c r="F42" s="143" t="s">
        <v>75</v>
      </c>
      <c r="G42" s="142">
        <v>1.03</v>
      </c>
      <c r="H42" s="142" t="s">
        <v>76</v>
      </c>
      <c r="I42" s="142" t="s">
        <v>77</v>
      </c>
      <c r="J42" s="142"/>
      <c r="K42" s="142" t="s">
        <v>78</v>
      </c>
      <c r="L42" s="143" t="s">
        <v>79</v>
      </c>
      <c r="M42" s="143"/>
      <c r="N42" s="143" t="s">
        <v>80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8">
        <v>2</v>
      </c>
      <c r="B45" s="139">
        <v>2</v>
      </c>
      <c r="C45" s="140" t="s">
        <v>73</v>
      </c>
      <c r="D45" s="141" t="s">
        <v>83</v>
      </c>
      <c r="E45" s="142">
        <v>508.07</v>
      </c>
      <c r="F45" s="143" t="s">
        <v>75</v>
      </c>
      <c r="G45" s="142">
        <v>1.03</v>
      </c>
      <c r="H45" s="142" t="s">
        <v>84</v>
      </c>
      <c r="I45" s="142" t="s">
        <v>85</v>
      </c>
      <c r="J45" s="142"/>
      <c r="K45" s="142" t="s">
        <v>86</v>
      </c>
      <c r="L45" s="143" t="s">
        <v>87</v>
      </c>
      <c r="M45" s="143"/>
      <c r="N45" s="143" t="s">
        <v>80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88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72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8">
        <v>3</v>
      </c>
      <c r="B48" s="139">
        <v>3</v>
      </c>
      <c r="C48" s="140" t="s">
        <v>73</v>
      </c>
      <c r="D48" s="141" t="s">
        <v>83</v>
      </c>
      <c r="E48" s="142">
        <v>508.07</v>
      </c>
      <c r="F48" s="143" t="s">
        <v>75</v>
      </c>
      <c r="G48" s="142">
        <v>1.03</v>
      </c>
      <c r="H48" s="142" t="s">
        <v>84</v>
      </c>
      <c r="I48" s="142" t="s">
        <v>85</v>
      </c>
      <c r="J48" s="142"/>
      <c r="K48" s="142" t="s">
        <v>86</v>
      </c>
      <c r="L48" s="143" t="s">
        <v>87</v>
      </c>
      <c r="M48" s="143"/>
      <c r="N48" s="143" t="s">
        <v>80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89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72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2">
        <v>4</v>
      </c>
      <c r="B51" s="133">
        <v>4</v>
      </c>
      <c r="C51" s="134" t="s">
        <v>73</v>
      </c>
      <c r="D51" s="135" t="s">
        <v>83</v>
      </c>
      <c r="E51" s="136">
        <v>508.07</v>
      </c>
      <c r="F51" s="137" t="s">
        <v>75</v>
      </c>
      <c r="G51" s="136">
        <v>1.03</v>
      </c>
      <c r="H51" s="136" t="s">
        <v>84</v>
      </c>
      <c r="I51" s="136" t="s">
        <v>85</v>
      </c>
      <c r="J51" s="136"/>
      <c r="K51" s="136" t="s">
        <v>86</v>
      </c>
      <c r="L51" s="137" t="s">
        <v>87</v>
      </c>
      <c r="M51" s="137"/>
      <c r="N51" s="137" t="s">
        <v>80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72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8">
        <v>5</v>
      </c>
      <c r="B53" s="139">
        <v>5</v>
      </c>
      <c r="C53" s="140" t="s">
        <v>73</v>
      </c>
      <c r="D53" s="141" t="s">
        <v>74</v>
      </c>
      <c r="E53" s="142">
        <v>508.07</v>
      </c>
      <c r="F53" s="143" t="s">
        <v>75</v>
      </c>
      <c r="G53" s="142">
        <v>1.03</v>
      </c>
      <c r="H53" s="142" t="s">
        <v>76</v>
      </c>
      <c r="I53" s="142" t="s">
        <v>77</v>
      </c>
      <c r="J53" s="142"/>
      <c r="K53" s="142" t="s">
        <v>78</v>
      </c>
      <c r="L53" s="143" t="s">
        <v>79</v>
      </c>
      <c r="M53" s="143"/>
      <c r="N53" s="143" t="s">
        <v>80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90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91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8">
        <v>6</v>
      </c>
      <c r="B56" s="139">
        <v>6</v>
      </c>
      <c r="C56" s="140" t="s">
        <v>73</v>
      </c>
      <c r="D56" s="141" t="s">
        <v>74</v>
      </c>
      <c r="E56" s="142">
        <v>508.07</v>
      </c>
      <c r="F56" s="143" t="s">
        <v>75</v>
      </c>
      <c r="G56" s="142">
        <v>1.03</v>
      </c>
      <c r="H56" s="142" t="s">
        <v>76</v>
      </c>
      <c r="I56" s="142" t="s">
        <v>77</v>
      </c>
      <c r="J56" s="142"/>
      <c r="K56" s="142" t="s">
        <v>78</v>
      </c>
      <c r="L56" s="143" t="s">
        <v>79</v>
      </c>
      <c r="M56" s="143"/>
      <c r="N56" s="143" t="s">
        <v>80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92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72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2">
        <v>7</v>
      </c>
      <c r="B59" s="133">
        <v>7</v>
      </c>
      <c r="C59" s="134" t="s">
        <v>73</v>
      </c>
      <c r="D59" s="135" t="s">
        <v>74</v>
      </c>
      <c r="E59" s="136">
        <v>508.07</v>
      </c>
      <c r="F59" s="137" t="s">
        <v>75</v>
      </c>
      <c r="G59" s="136">
        <v>1.03</v>
      </c>
      <c r="H59" s="136" t="s">
        <v>76</v>
      </c>
      <c r="I59" s="136" t="s">
        <v>77</v>
      </c>
      <c r="J59" s="136"/>
      <c r="K59" s="136" t="s">
        <v>78</v>
      </c>
      <c r="L59" s="137" t="s">
        <v>79</v>
      </c>
      <c r="M59" s="137"/>
      <c r="N59" s="137" t="s">
        <v>80</v>
      </c>
      <c r="O59" s="137"/>
      <c r="P59" s="137"/>
      <c r="Q59" s="137"/>
      <c r="R59" s="137"/>
      <c r="S59" s="137"/>
      <c r="T59" s="137"/>
      <c r="U59" s="137"/>
      <c r="V59" s="137"/>
    </row>
    <row r="60" spans="1:22" ht="57" x14ac:dyDescent="0.25">
      <c r="A60" s="138">
        <v>8</v>
      </c>
      <c r="B60" s="139">
        <v>8</v>
      </c>
      <c r="C60" s="140" t="s">
        <v>73</v>
      </c>
      <c r="D60" s="141" t="s">
        <v>74</v>
      </c>
      <c r="E60" s="142">
        <v>508.07</v>
      </c>
      <c r="F60" s="143" t="s">
        <v>75</v>
      </c>
      <c r="G60" s="142">
        <v>1.03</v>
      </c>
      <c r="H60" s="142" t="s">
        <v>76</v>
      </c>
      <c r="I60" s="142" t="s">
        <v>77</v>
      </c>
      <c r="J60" s="142"/>
      <c r="K60" s="142" t="s">
        <v>78</v>
      </c>
      <c r="L60" s="143" t="s">
        <v>79</v>
      </c>
      <c r="M60" s="143"/>
      <c r="N60" s="143" t="s">
        <v>80</v>
      </c>
      <c r="O60" s="143"/>
      <c r="P60" s="143"/>
      <c r="Q60" s="143"/>
      <c r="R60" s="143"/>
      <c r="S60" s="143"/>
      <c r="T60" s="143"/>
      <c r="U60" s="143"/>
      <c r="V60" s="143"/>
    </row>
    <row r="61" spans="1:22" ht="34.200000000000003" x14ac:dyDescent="0.25">
      <c r="A61" s="144" t="s">
        <v>93</v>
      </c>
      <c r="B61" s="145"/>
      <c r="C61" s="145"/>
      <c r="D61" s="145"/>
      <c r="E61" s="145"/>
      <c r="F61" s="145"/>
      <c r="G61" s="145"/>
      <c r="H61" s="146">
        <v>150</v>
      </c>
      <c r="I61" s="146" t="s">
        <v>94</v>
      </c>
      <c r="J61" s="146"/>
      <c r="K61" s="146">
        <v>1301</v>
      </c>
      <c r="L61" s="146" t="s">
        <v>95</v>
      </c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96</v>
      </c>
      <c r="B62" s="145"/>
      <c r="C62" s="145"/>
      <c r="D62" s="145"/>
      <c r="E62" s="145"/>
      <c r="F62" s="145"/>
      <c r="G62" s="145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97</v>
      </c>
      <c r="B63" s="145"/>
      <c r="C63" s="145"/>
      <c r="D63" s="145"/>
      <c r="E63" s="145"/>
      <c r="F63" s="145"/>
      <c r="G63" s="145"/>
      <c r="H63" s="146">
        <v>101</v>
      </c>
      <c r="I63" s="146"/>
      <c r="J63" s="146"/>
      <c r="K63" s="146">
        <v>1099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98</v>
      </c>
      <c r="B64" s="145"/>
      <c r="C64" s="145"/>
      <c r="D64" s="145"/>
      <c r="E64" s="145"/>
      <c r="F64" s="145"/>
      <c r="G64" s="145"/>
      <c r="H64" s="146">
        <v>49</v>
      </c>
      <c r="I64" s="146"/>
      <c r="J64" s="146"/>
      <c r="K64" s="146">
        <v>202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7" t="s">
        <v>99</v>
      </c>
      <c r="B65" s="148"/>
      <c r="C65" s="148"/>
      <c r="D65" s="148"/>
      <c r="E65" s="148"/>
      <c r="F65" s="148"/>
      <c r="G65" s="148"/>
      <c r="H65" s="149">
        <v>104</v>
      </c>
      <c r="I65" s="149"/>
      <c r="J65" s="149"/>
      <c r="K65" s="149">
        <v>967</v>
      </c>
      <c r="L65" s="149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7" t="s">
        <v>100</v>
      </c>
      <c r="B66" s="148"/>
      <c r="C66" s="148"/>
      <c r="D66" s="148"/>
      <c r="E66" s="148"/>
      <c r="F66" s="148"/>
      <c r="G66" s="148"/>
      <c r="H66" s="149">
        <v>61</v>
      </c>
      <c r="I66" s="149"/>
      <c r="J66" s="149"/>
      <c r="K66" s="149">
        <v>528</v>
      </c>
      <c r="L66" s="149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101</v>
      </c>
      <c r="B67" s="148"/>
      <c r="C67" s="148"/>
      <c r="D67" s="148"/>
      <c r="E67" s="148"/>
      <c r="F67" s="148"/>
      <c r="G67" s="148"/>
      <c r="H67" s="149"/>
      <c r="I67" s="149"/>
      <c r="J67" s="149"/>
      <c r="K67" s="149"/>
      <c r="L67" s="149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ht="30" customHeight="1" x14ac:dyDescent="0.25">
      <c r="A68" s="144" t="s">
        <v>102</v>
      </c>
      <c r="B68" s="145"/>
      <c r="C68" s="145"/>
      <c r="D68" s="145"/>
      <c r="E68" s="145"/>
      <c r="F68" s="145"/>
      <c r="G68" s="145"/>
      <c r="H68" s="146">
        <v>315</v>
      </c>
      <c r="I68" s="146"/>
      <c r="J68" s="146"/>
      <c r="K68" s="146">
        <v>2796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103</v>
      </c>
      <c r="B69" s="145"/>
      <c r="C69" s="145"/>
      <c r="D69" s="145"/>
      <c r="E69" s="145"/>
      <c r="F69" s="145"/>
      <c r="G69" s="145"/>
      <c r="H69" s="146">
        <v>315</v>
      </c>
      <c r="I69" s="146"/>
      <c r="J69" s="146"/>
      <c r="K69" s="146">
        <v>2796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30" customHeight="1" x14ac:dyDescent="0.25">
      <c r="A70" s="144" t="s">
        <v>104</v>
      </c>
      <c r="B70" s="145"/>
      <c r="C70" s="145"/>
      <c r="D70" s="145"/>
      <c r="E70" s="145"/>
      <c r="F70" s="145"/>
      <c r="G70" s="145"/>
      <c r="H70" s="146">
        <v>13.67</v>
      </c>
      <c r="I70" s="146"/>
      <c r="J70" s="146"/>
      <c r="K70" s="146">
        <v>80.42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7" t="s">
        <v>105</v>
      </c>
      <c r="B71" s="148"/>
      <c r="C71" s="148"/>
      <c r="D71" s="148"/>
      <c r="E71" s="148"/>
      <c r="F71" s="148"/>
      <c r="G71" s="148"/>
      <c r="H71" s="149">
        <v>328.67</v>
      </c>
      <c r="I71" s="149"/>
      <c r="J71" s="149"/>
      <c r="K71" s="149">
        <v>2876.42</v>
      </c>
      <c r="L71" s="149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50"/>
      <c r="B72" s="39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25">
      <c r="A73" s="50"/>
      <c r="B73" s="39"/>
      <c r="C73" s="73" t="s">
        <v>62</v>
      </c>
      <c r="D73" s="48"/>
      <c r="E73" s="48"/>
      <c r="F73" s="48"/>
      <c r="G73" s="48"/>
      <c r="H73" s="74">
        <f>IF(ISBLANK(Y30),"",ROUND(Z30/Y30,2)*100)</f>
        <v>103</v>
      </c>
      <c r="I73" s="48"/>
      <c r="J73" s="48"/>
      <c r="K73" s="74">
        <f>IF(ISBLANK(Y31),"",ROUND(Z31/Y31,2)*100)</f>
        <v>88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50"/>
      <c r="B74" s="39"/>
      <c r="C74" s="73" t="s">
        <v>63</v>
      </c>
      <c r="D74" s="48"/>
      <c r="E74" s="48"/>
      <c r="F74" s="48"/>
      <c r="G74" s="48"/>
      <c r="H74" s="45">
        <f>IF(ISBLANK(Y30),"",ROUND(AA30/Y30,2)*100)</f>
        <v>60</v>
      </c>
      <c r="I74" s="48"/>
      <c r="J74" s="48"/>
      <c r="K74" s="45">
        <f>IF(ISBLANK(Y31),"",ROUND(AA31/Y31,2)*100)</f>
        <v>48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28"/>
      <c r="B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75" t="s">
        <v>69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3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75" t="s">
        <v>70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46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  <row r="92" spans="3:7" x14ac:dyDescent="0.25">
      <c r="C92" s="49"/>
      <c r="D92" s="49"/>
      <c r="E92" s="49"/>
      <c r="F92" s="49"/>
      <c r="G92" s="49"/>
    </row>
  </sheetData>
  <mergeCells count="56">
    <mergeCell ref="A66:G66"/>
    <mergeCell ref="A67:G67"/>
    <mergeCell ref="A68:G68"/>
    <mergeCell ref="A69:G69"/>
    <mergeCell ref="A70:G70"/>
    <mergeCell ref="A71:G71"/>
    <mergeCell ref="A58:V58"/>
    <mergeCell ref="A61:G61"/>
    <mergeCell ref="A62:G62"/>
    <mergeCell ref="A63:G63"/>
    <mergeCell ref="A64:G64"/>
    <mergeCell ref="A65:G65"/>
    <mergeCell ref="A49:V49"/>
    <mergeCell ref="A50:V50"/>
    <mergeCell ref="A52:V52"/>
    <mergeCell ref="A54:V54"/>
    <mergeCell ref="A55:V55"/>
    <mergeCell ref="A57:V57"/>
    <mergeCell ref="A40:V40"/>
    <mergeCell ref="A41:V41"/>
    <mergeCell ref="A43:V43"/>
    <mergeCell ref="A44:V44"/>
    <mergeCell ref="A46:V46"/>
    <mergeCell ref="A47:V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106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328.67/1000</f>
        <v>0.32867000000000002</v>
      </c>
      <c r="H11" s="85"/>
      <c r="I11" s="55" t="s">
        <v>5</v>
      </c>
      <c r="J11" s="86">
        <f>2876.42/1000</f>
        <v>2.87642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9.6799999999999994E-3</v>
      </c>
      <c r="H14" s="85"/>
      <c r="I14" s="55" t="s">
        <v>7</v>
      </c>
      <c r="J14" s="86">
        <f>(P14+P15)/1000</f>
        <v>9.6799999999999994E-3</v>
      </c>
      <c r="K14" s="87"/>
      <c r="L14" s="58">
        <v>101</v>
      </c>
      <c r="M14" s="35" t="s">
        <v>7</v>
      </c>
      <c r="N14" s="57"/>
      <c r="O14" s="26">
        <v>9.68</v>
      </c>
      <c r="P14" s="27">
        <v>9.68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101/1000</f>
        <v>0.10100000000000001</v>
      </c>
      <c r="H15" s="117"/>
      <c r="I15" s="55" t="s">
        <v>5</v>
      </c>
      <c r="J15" s="86">
        <f>1099/1000</f>
        <v>1.099</v>
      </c>
      <c r="K15" s="87"/>
      <c r="L15" s="59">
        <v>1099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108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109</v>
      </c>
      <c r="C26" s="134" t="s">
        <v>110</v>
      </c>
      <c r="D26" s="154" t="s">
        <v>111</v>
      </c>
      <c r="E26" s="155">
        <v>9.68</v>
      </c>
      <c r="F26" s="136" t="s">
        <v>112</v>
      </c>
      <c r="G26" s="136">
        <v>99.99</v>
      </c>
      <c r="H26" s="156"/>
      <c r="I26" s="156"/>
      <c r="J26" s="136" t="s">
        <v>113</v>
      </c>
      <c r="K26" s="136">
        <v>1102.6500000000001</v>
      </c>
      <c r="L26" s="157"/>
      <c r="M26" s="156">
        <f>IF(ISNUMBER(K26/G26),IF(NOT(K26/G26=0),K26/G26, " "), " ")</f>
        <v>11.027602760276029</v>
      </c>
      <c r="N26" s="154"/>
    </row>
    <row r="27" spans="1:23" s="29" customFormat="1" ht="19.350000000000001" customHeight="1" x14ac:dyDescent="0.25">
      <c r="A27" s="128" t="s">
        <v>114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45.6" x14ac:dyDescent="0.25">
      <c r="A28" s="152">
        <v>2</v>
      </c>
      <c r="B28" s="153" t="s">
        <v>115</v>
      </c>
      <c r="C28" s="134" t="s">
        <v>116</v>
      </c>
      <c r="D28" s="154" t="s">
        <v>117</v>
      </c>
      <c r="E28" s="155">
        <v>0.6</v>
      </c>
      <c r="F28" s="136" t="s">
        <v>118</v>
      </c>
      <c r="G28" s="136">
        <v>13.69</v>
      </c>
      <c r="H28" s="156">
        <v>118.14</v>
      </c>
      <c r="I28" s="156">
        <v>70.88</v>
      </c>
      <c r="J28" s="136" t="s">
        <v>119</v>
      </c>
      <c r="K28" s="136">
        <v>72.38</v>
      </c>
      <c r="L28" s="157"/>
      <c r="M28" s="156">
        <f>IF(ISNUMBER(K28/G28),IF(NOT(K28/G28=0),K28/G28, " "), " ")</f>
        <v>5.2870708546384222</v>
      </c>
      <c r="N28" s="154" t="s">
        <v>120</v>
      </c>
    </row>
    <row r="29" spans="1:23" s="29" customFormat="1" ht="34.200000000000003" x14ac:dyDescent="0.25">
      <c r="A29" s="152">
        <v>3</v>
      </c>
      <c r="B29" s="153" t="s">
        <v>121</v>
      </c>
      <c r="C29" s="134" t="s">
        <v>122</v>
      </c>
      <c r="D29" s="154" t="s">
        <v>123</v>
      </c>
      <c r="E29" s="155">
        <v>1.9E-3</v>
      </c>
      <c r="F29" s="136" t="s">
        <v>124</v>
      </c>
      <c r="G29" s="136">
        <v>39.71</v>
      </c>
      <c r="H29" s="156">
        <v>50416.65</v>
      </c>
      <c r="I29" s="156">
        <v>95.79</v>
      </c>
      <c r="J29" s="136" t="s">
        <v>125</v>
      </c>
      <c r="K29" s="136">
        <v>97.93</v>
      </c>
      <c r="L29" s="157"/>
      <c r="M29" s="156">
        <f>IF(ISNUMBER(K29/G29),IF(NOT(K29/G29=0),K29/G29, " "), " ")</f>
        <v>2.4661294384286077</v>
      </c>
      <c r="N29" s="154" t="s">
        <v>126</v>
      </c>
    </row>
    <row r="30" spans="1:23" ht="34.200000000000003" x14ac:dyDescent="0.25">
      <c r="A30" s="158">
        <v>4</v>
      </c>
      <c r="B30" s="159" t="s">
        <v>127</v>
      </c>
      <c r="C30" s="140" t="s">
        <v>128</v>
      </c>
      <c r="D30" s="160" t="s">
        <v>129</v>
      </c>
      <c r="E30" s="161">
        <v>2.34</v>
      </c>
      <c r="F30" s="142" t="s">
        <v>130</v>
      </c>
      <c r="G30" s="142">
        <v>7.28</v>
      </c>
      <c r="H30" s="162">
        <v>21.36</v>
      </c>
      <c r="I30" s="162">
        <v>49.99</v>
      </c>
      <c r="J30" s="142" t="s">
        <v>131</v>
      </c>
      <c r="K30" s="142">
        <v>51</v>
      </c>
      <c r="L30" s="163"/>
      <c r="M30" s="162">
        <f>IF(ISNUMBER(K30/G30),IF(NOT(K30/G30=0),K30/G30, " "), " ")</f>
        <v>7.0054945054945055</v>
      </c>
      <c r="N30" s="160" t="s">
        <v>132</v>
      </c>
    </row>
    <row r="31" spans="1:23" x14ac:dyDescent="0.25">
      <c r="A31" s="144" t="s">
        <v>93</v>
      </c>
      <c r="B31" s="145"/>
      <c r="C31" s="145"/>
      <c r="D31" s="145"/>
      <c r="E31" s="145"/>
      <c r="F31" s="145"/>
      <c r="G31" s="164">
        <v>150</v>
      </c>
      <c r="H31" s="165"/>
      <c r="I31" s="165"/>
      <c r="J31" s="165"/>
      <c r="K31" s="164">
        <v>1301</v>
      </c>
      <c r="L31" s="166"/>
      <c r="M31" s="164">
        <f ca="1">IF(ISNUMBER(INDIRECT("K" &amp; ROW())/INDIRECT("G" &amp; ROW())),INDIRECT("K" &amp; ROW())/INDIRECT("G" &amp; ROW()), " ")</f>
        <v>8.6733333333333338</v>
      </c>
      <c r="N31" s="146" t="s">
        <v>133</v>
      </c>
    </row>
    <row r="32" spans="1:23" x14ac:dyDescent="0.25">
      <c r="A32" s="144" t="s">
        <v>96</v>
      </c>
      <c r="B32" s="145"/>
      <c r="C32" s="145"/>
      <c r="D32" s="145"/>
      <c r="E32" s="145"/>
      <c r="F32" s="145"/>
      <c r="G32" s="164"/>
      <c r="H32" s="165"/>
      <c r="I32" s="165"/>
      <c r="J32" s="165"/>
      <c r="K32" s="164"/>
      <c r="L32" s="166"/>
      <c r="M32" s="164" t="str">
        <f ca="1">IF(ISNUMBER(INDIRECT("K" &amp; ROW())/INDIRECT("G" &amp; ROW())),INDIRECT("K" &amp; ROW())/INDIRECT("G" &amp; ROW()), " ")</f>
        <v xml:space="preserve"> </v>
      </c>
      <c r="N32" s="146" t="s">
        <v>133</v>
      </c>
    </row>
    <row r="33" spans="1:14" x14ac:dyDescent="0.25">
      <c r="A33" s="144" t="s">
        <v>97</v>
      </c>
      <c r="B33" s="145"/>
      <c r="C33" s="145"/>
      <c r="D33" s="145"/>
      <c r="E33" s="145"/>
      <c r="F33" s="145"/>
      <c r="G33" s="164">
        <v>101</v>
      </c>
      <c r="H33" s="165"/>
      <c r="I33" s="165"/>
      <c r="J33" s="165"/>
      <c r="K33" s="164">
        <v>1099</v>
      </c>
      <c r="L33" s="166"/>
      <c r="M33" s="164">
        <f ca="1">IF(ISNUMBER(INDIRECT("K" &amp; ROW())/INDIRECT("G" &amp; ROW())),INDIRECT("K" &amp; ROW())/INDIRECT("G" &amp; ROW()), " ")</f>
        <v>10.881188118811881</v>
      </c>
      <c r="N33" s="146" t="s">
        <v>133</v>
      </c>
    </row>
    <row r="34" spans="1:14" x14ac:dyDescent="0.25">
      <c r="A34" s="144" t="s">
        <v>98</v>
      </c>
      <c r="B34" s="145"/>
      <c r="C34" s="145"/>
      <c r="D34" s="145"/>
      <c r="E34" s="145"/>
      <c r="F34" s="145"/>
      <c r="G34" s="164">
        <v>49</v>
      </c>
      <c r="H34" s="165"/>
      <c r="I34" s="165"/>
      <c r="J34" s="165"/>
      <c r="K34" s="164">
        <v>202</v>
      </c>
      <c r="L34" s="166"/>
      <c r="M34" s="164">
        <f ca="1">IF(ISNUMBER(INDIRECT("K" &amp; ROW())/INDIRECT("G" &amp; ROW())),INDIRECT("K" &amp; ROW())/INDIRECT("G" &amp; ROW()), " ")</f>
        <v>4.1224489795918364</v>
      </c>
      <c r="N34" s="146" t="s">
        <v>133</v>
      </c>
    </row>
    <row r="35" spans="1:14" x14ac:dyDescent="0.25">
      <c r="A35" s="147" t="s">
        <v>99</v>
      </c>
      <c r="B35" s="148"/>
      <c r="C35" s="148"/>
      <c r="D35" s="148"/>
      <c r="E35" s="148"/>
      <c r="F35" s="148"/>
      <c r="G35" s="167">
        <v>104</v>
      </c>
      <c r="H35" s="168"/>
      <c r="I35" s="168"/>
      <c r="J35" s="168"/>
      <c r="K35" s="167">
        <v>967</v>
      </c>
      <c r="L35" s="169"/>
      <c r="M35" s="167">
        <f ca="1">IF(ISNUMBER(INDIRECT("K" &amp; ROW())/INDIRECT("G" &amp; ROW())),INDIRECT("K" &amp; ROW())/INDIRECT("G" &amp; ROW()), " ")</f>
        <v>9.2980769230769234</v>
      </c>
      <c r="N35" s="149" t="s">
        <v>133</v>
      </c>
    </row>
    <row r="36" spans="1:14" x14ac:dyDescent="0.25">
      <c r="A36" s="147" t="s">
        <v>100</v>
      </c>
      <c r="B36" s="148"/>
      <c r="C36" s="148"/>
      <c r="D36" s="148"/>
      <c r="E36" s="148"/>
      <c r="F36" s="148"/>
      <c r="G36" s="167">
        <v>61</v>
      </c>
      <c r="H36" s="168"/>
      <c r="I36" s="168"/>
      <c r="J36" s="168"/>
      <c r="K36" s="167">
        <v>528</v>
      </c>
      <c r="L36" s="169"/>
      <c r="M36" s="167">
        <f ca="1">IF(ISNUMBER(INDIRECT("K" &amp; ROW())/INDIRECT("G" &amp; ROW())),INDIRECT("K" &amp; ROW())/INDIRECT("G" &amp; ROW()), " ")</f>
        <v>8.6557377049180335</v>
      </c>
      <c r="N36" s="149" t="s">
        <v>133</v>
      </c>
    </row>
    <row r="37" spans="1:14" x14ac:dyDescent="0.25">
      <c r="A37" s="147" t="s">
        <v>101</v>
      </c>
      <c r="B37" s="148"/>
      <c r="C37" s="148"/>
      <c r="D37" s="148"/>
      <c r="E37" s="148"/>
      <c r="F37" s="148"/>
      <c r="G37" s="167"/>
      <c r="H37" s="168"/>
      <c r="I37" s="168"/>
      <c r="J37" s="168"/>
      <c r="K37" s="167"/>
      <c r="L37" s="169"/>
      <c r="M37" s="167" t="str">
        <f ca="1">IF(ISNUMBER(INDIRECT("K" &amp; ROW())/INDIRECT("G" &amp; ROW())),INDIRECT("K" &amp; ROW())/INDIRECT("G" &amp; ROW()), " ")</f>
        <v xml:space="preserve"> </v>
      </c>
      <c r="N37" s="149" t="s">
        <v>133</v>
      </c>
    </row>
    <row r="38" spans="1:14" ht="30" customHeight="1" x14ac:dyDescent="0.25">
      <c r="A38" s="144" t="s">
        <v>102</v>
      </c>
      <c r="B38" s="145"/>
      <c r="C38" s="145"/>
      <c r="D38" s="145"/>
      <c r="E38" s="145"/>
      <c r="F38" s="145"/>
      <c r="G38" s="164">
        <v>315</v>
      </c>
      <c r="H38" s="165"/>
      <c r="I38" s="165"/>
      <c r="J38" s="165"/>
      <c r="K38" s="164">
        <v>2796</v>
      </c>
      <c r="L38" s="166"/>
      <c r="M38" s="164">
        <f ca="1">IF(ISNUMBER(INDIRECT("K" &amp; ROW())/INDIRECT("G" &amp; ROW())),INDIRECT("K" &amp; ROW())/INDIRECT("G" &amp; ROW()), " ")</f>
        <v>8.8761904761904766</v>
      </c>
      <c r="N38" s="146" t="s">
        <v>133</v>
      </c>
    </row>
    <row r="39" spans="1:14" x14ac:dyDescent="0.25">
      <c r="A39" s="144" t="s">
        <v>103</v>
      </c>
      <c r="B39" s="145"/>
      <c r="C39" s="145"/>
      <c r="D39" s="145"/>
      <c r="E39" s="145"/>
      <c r="F39" s="145"/>
      <c r="G39" s="164">
        <v>315</v>
      </c>
      <c r="H39" s="165"/>
      <c r="I39" s="165"/>
      <c r="J39" s="165"/>
      <c r="K39" s="164">
        <v>2796</v>
      </c>
      <c r="L39" s="166"/>
      <c r="M39" s="164">
        <f ca="1">IF(ISNUMBER(INDIRECT("K" &amp; ROW())/INDIRECT("G" &amp; ROW())),INDIRECT("K" &amp; ROW())/INDIRECT("G" &amp; ROW()), " ")</f>
        <v>8.8761904761904766</v>
      </c>
      <c r="N39" s="146" t="s">
        <v>133</v>
      </c>
    </row>
    <row r="40" spans="1:14" ht="30" customHeight="1" x14ac:dyDescent="0.25">
      <c r="A40" s="144" t="s">
        <v>104</v>
      </c>
      <c r="B40" s="145"/>
      <c r="C40" s="145"/>
      <c r="D40" s="145"/>
      <c r="E40" s="145"/>
      <c r="F40" s="145"/>
      <c r="G40" s="164">
        <v>13.67</v>
      </c>
      <c r="H40" s="165"/>
      <c r="I40" s="165"/>
      <c r="J40" s="165"/>
      <c r="K40" s="164">
        <v>80.42</v>
      </c>
      <c r="L40" s="166"/>
      <c r="M40" s="164">
        <f ca="1">IF(ISNUMBER(INDIRECT("K" &amp; ROW())/INDIRECT("G" &amp; ROW())),INDIRECT("K" &amp; ROW())/INDIRECT("G" &amp; ROW()), " ")</f>
        <v>5.8829553767373817</v>
      </c>
      <c r="N40" s="146" t="s">
        <v>133</v>
      </c>
    </row>
    <row r="41" spans="1:14" x14ac:dyDescent="0.25">
      <c r="A41" s="147" t="s">
        <v>105</v>
      </c>
      <c r="B41" s="148"/>
      <c r="C41" s="148"/>
      <c r="D41" s="148"/>
      <c r="E41" s="148"/>
      <c r="F41" s="148"/>
      <c r="G41" s="167">
        <v>328.67</v>
      </c>
      <c r="H41" s="168"/>
      <c r="I41" s="168"/>
      <c r="J41" s="168"/>
      <c r="K41" s="167">
        <v>2876.42</v>
      </c>
      <c r="L41" s="169"/>
      <c r="M41" s="167">
        <f ca="1">IF(ISNUMBER(INDIRECT("K" &amp; ROW())/INDIRECT("G" &amp; ROW())),INDIRECT("K" &amp; ROW())/INDIRECT("G" &amp; ROW()), " ")</f>
        <v>8.7516962302613557</v>
      </c>
      <c r="N41" s="149" t="s">
        <v>133</v>
      </c>
    </row>
    <row r="42" spans="1:14" x14ac:dyDescent="0.25">
      <c r="A42" s="48"/>
      <c r="G42" s="67"/>
      <c r="H42" s="68"/>
      <c r="I42" s="68"/>
      <c r="J42" s="68"/>
      <c r="K42" s="67"/>
      <c r="L42" s="69"/>
      <c r="M42" s="67"/>
      <c r="N42" s="48"/>
    </row>
    <row r="43" spans="1:14" x14ac:dyDescent="0.25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70"/>
      <c r="M43" s="29"/>
      <c r="N43" s="29"/>
    </row>
    <row r="44" spans="1:14" x14ac:dyDescent="0.25">
      <c r="A44" s="75" t="s">
        <v>69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70"/>
      <c r="M44" s="29"/>
      <c r="N44" s="29"/>
    </row>
    <row r="45" spans="1:14" x14ac:dyDescent="0.25">
      <c r="A45" s="3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</sheetData>
  <mergeCells count="41">
    <mergeCell ref="A40:F40"/>
    <mergeCell ref="A41:F41"/>
    <mergeCell ref="A34:F34"/>
    <mergeCell ref="A35:F35"/>
    <mergeCell ref="A36:F36"/>
    <mergeCell ref="A37:F37"/>
    <mergeCell ref="A38:F38"/>
    <mergeCell ref="A39:F39"/>
    <mergeCell ref="A24:N24"/>
    <mergeCell ref="A25:N25"/>
    <mergeCell ref="A27:N27"/>
    <mergeCell ref="A31:F31"/>
    <mergeCell ref="A32:F32"/>
    <mergeCell ref="A33:F3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2015-03-27T04:16:06Z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