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38" i="16"/>
  <c r="M39" i="16"/>
  <c r="M40" i="16"/>
  <c r="M43" i="16"/>
  <c r="M4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8" i="8"/>
  <c r="K67" i="8"/>
  <c r="H68" i="8"/>
  <c r="H67" i="8"/>
  <c r="J14" i="16"/>
  <c r="G14" i="16"/>
  <c r="K30" i="8"/>
  <c r="H30" i="8"/>
  <c r="A18" i="16"/>
  <c r="B34" i="8"/>
  <c r="M45" i="16"/>
  <c r="M49" i="16"/>
  <c r="M53" i="16"/>
  <c r="M57" i="16"/>
  <c r="M51" i="16"/>
  <c r="M48" i="16"/>
  <c r="M56" i="16"/>
  <c r="M46" i="16"/>
  <c r="M50" i="16"/>
  <c r="M54" i="16"/>
  <c r="M47" i="16"/>
  <c r="M55" i="16"/>
  <c r="M5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<sst xmlns="http://schemas.openxmlformats.org/spreadsheetml/2006/main" count="305" uniqueCount="200">
  <si>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</si>
  <si>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</si>
  <si>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</si>
  <si>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</si>
  <si>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</si>
  <si>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</si>
  <si>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</si>
  <si>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</si>
  <si>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</si>
  <si>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</si>
  <si>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</si>
  <si>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</si>
  <si>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</si>
  <si>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</si>
  <si>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</si>
  <si>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</si>
  <si>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</si>
  <si>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</si>
  <si>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</si>
  <si>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</si>
  <si>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</si>
  <si>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</si>
  <si>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</si>
  <si>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</si>
  <si>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</si>
  <si>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</si>
  <si>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</si>
  <si>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</si>
  <si>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</si>
  <si>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</si>
  <si>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</si>
  <si>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</si>
  <si>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</si>
  <si>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</si>
  <si>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</si>
  <si>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</si>
  <si>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</si>
  <si>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</si>
  <si>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</si>
  <si>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</si>
  <si>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</si>
  <si>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</si>
  <si>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</si>
  <si>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</si>
  <si>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</si>
  <si>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</si>
  <si>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</si>
  <si>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</si>
  <si>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</si>
  <si>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</si>
  <si>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</si>
  <si>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</si>
  <si>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</si>
  <si>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</si>
  <si>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</si>
  <si>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</si>
  <si>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</si>
  <si>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</si>
  <si>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</si>
  <si>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</si>
  <si>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</si>
  <si>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</si>
  <si>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</si>
  <si>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</si>
  <si>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</si>
  <si>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</si>
  <si>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</si>
  <si>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</si>
  <si>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</si>
  <si>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12</t>
  </si>
  <si>
    <t>Сдал:  _________________ //</t>
  </si>
  <si>
    <t>Принял:  _________________ //</t>
  </si>
  <si>
    <t>Раздел 1. ЯНВАРЬ</t>
  </si>
  <si>
    <t>кв.2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</si>
  <si>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</si>
  <si>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
111
51</t>
  </si>
  <si>
    <t>811,45
_____
14803,28</t>
  </si>
  <si>
    <t>16
1
1</t>
  </si>
  <si>
    <t>1
_____
15</t>
  </si>
  <si>
    <t>62
10
5</t>
  </si>
  <si>
    <t>9
_____
52</t>
  </si>
  <si>
    <t>Р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</si>
  <si>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</si>
  <si>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</si>
  <si>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</si>
  <si>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</si>
  <si>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60</t>
  </si>
  <si>
    <t>М</t>
  </si>
  <si>
    <t>Раздел 2. ФЕВРАЛЬ</t>
  </si>
  <si>
    <t>Устранение течи</t>
  </si>
  <si>
    <t>подъезд</t>
  </si>
  <si>
    <t>ТЕРр65-17-1
Установка заглушек диаметром трубопроводов: до 100 мм
100 заглушек
НР 88%=103%*0.85 от ФОТ
СП 48%=60%*0.8 от ФОТ</t>
  </si>
  <si>
    <t>0,01
88
48</t>
  </si>
  <si>
    <t>1254,4
_____
2494,72</t>
  </si>
  <si>
    <t>38
13
8</t>
  </si>
  <si>
    <t>13
_____
25</t>
  </si>
  <si>
    <t>230
121
66</t>
  </si>
  <si>
    <t>138
_____
91</t>
  </si>
  <si>
    <t>Раздел 3. СЕНТЯБРЬ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</si>
  <si>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</si>
  <si>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</si>
  <si>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</si>
  <si>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</si>
  <si>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</si>
  <si>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210
180
98</t>
  </si>
  <si>
    <t>205
_____
4</t>
  </si>
  <si>
    <t>ТСЦ-302-1266
Вентили проходные муфтовые: 15Б1БК для воды и пара давлением 1,6 МПа (16 кгс/см2), диаметром 20 мм
шт.</t>
  </si>
  <si>
    <t>2
88
48</t>
  </si>
  <si>
    <t xml:space="preserve">
_____
24,9</t>
  </si>
  <si>
    <t xml:space="preserve">
_____
50</t>
  </si>
  <si>
    <t xml:space="preserve">
_____
234</t>
  </si>
  <si>
    <t>Итого прямые затраты по акту</t>
  </si>
  <si>
    <t>34
_____
132</t>
  </si>
  <si>
    <t>361
_____
553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</si>
  <si>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</si>
  <si>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</si>
  <si>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</si>
  <si>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</si>
  <si>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</si>
  <si>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</si>
  <si>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</si>
  <si>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</si>
  <si>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</si>
  <si>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</si>
  <si>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</si>
  <si>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</si>
  <si>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</si>
  <si>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</si>
  <si>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1-3-3</t>
  </si>
  <si>
    <t>Затраты труда рабочих (ср 3,3)</t>
  </si>
  <si>
    <t xml:space="preserve">чел.час
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</si>
  <si>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</si>
  <si>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</si>
  <si>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</si>
  <si>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</si>
  <si>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</si>
  <si>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</si>
  <si>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1-4-5</t>
  </si>
  <si>
    <t>Затраты труда рабочих (ср 4,5)</t>
  </si>
  <si>
    <t xml:space="preserve">13,09
</t>
  </si>
  <si>
    <t xml:space="preserve">144,19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</si>
  <si>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</si>
  <si>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</si>
  <si>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</si>
  <si>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</si>
  <si>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</si>
  <si>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</si>
  <si>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Установки для сварки: ручной дуговой (постоянного тока)</t>
  </si>
  <si>
    <t xml:space="preserve">7,84
</t>
  </si>
  <si>
    <t xml:space="preserve">45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</si>
  <si>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</si>
  <si>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</si>
  <si>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</si>
  <si>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</si>
  <si>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 xml:space="preserve">                  Материалы</t>
  </si>
  <si>
    <t>101-1628</t>
  </si>
  <si>
    <t>Сталь листовая углеродистая обыкновенного качества марки ВСт3пс5 толщиной: 8-20 мм</t>
  </si>
  <si>
    <t xml:space="preserve">т
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</si>
  <si>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</si>
  <si>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</si>
  <si>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</si>
  <si>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</si>
  <si>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</si>
  <si>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</si>
  <si>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</si>
  <si>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</si>
  <si>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</si>
  <si>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</si>
  <si>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</si>
  <si>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</si>
  <si>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</si>
  <si>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</si>
  <si>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</si>
  <si>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</si>
  <si>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</si>
  <si>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</si>
  <si>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</si>
  <si>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</si>
  <si>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</si>
  <si>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</si>
  <si>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</si>
  <si>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</si>
  <si>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</si>
  <si>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</si>
  <si>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</si>
  <si>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</si>
  <si>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</si>
  <si>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</si>
  <si>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</si>
  <si>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шт.
</t>
  </si>
  <si>
    <t xml:space="preserve">24,9
</t>
  </si>
  <si>
    <t xml:space="preserve">116,75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</si>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</sst>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6"/>
  <sheetViews>
    <sheetView showGridLines="0" tabSelected="1" topLeftCell="D10" workbookViewId="0">
      <selection activeCell="D13" sqref="D1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2.86</v>
      </c>
      <c r="X14" s="27">
        <v>2.86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199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247.41/1000</f>
        <v>0.24740999999999999</v>
      </c>
      <c r="I27" s="85"/>
      <c r="J27" s="35" t="s">
        <v>6</v>
      </c>
      <c r="K27" s="86">
        <f>1528.88/1000</f>
        <v>1.52888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2.8599999999999997E-3</v>
      </c>
      <c r="I30" s="85"/>
      <c r="J30" s="35" t="s">
        <v>8</v>
      </c>
      <c r="K30" s="86">
        <f>(X14+X15)/1000</f>
        <v>2.8599999999999997E-3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34</v>
      </c>
      <c r="Z30" s="71">
        <v>36</v>
      </c>
      <c r="AA30" s="71">
        <v>20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34/1000</f>
        <v>3.4000000000000002E-2</v>
      </c>
      <c r="I31" s="85"/>
      <c r="J31" s="35" t="s">
        <v>6</v>
      </c>
      <c r="K31" s="86">
        <f>361/1000</f>
        <v>0.36099999999999999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361</v>
      </c>
      <c r="Z31" s="72">
        <v>322</v>
      </c>
      <c r="AA31" s="72">
        <v>174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15810.14</v>
      </c>
      <c r="F42" s="137" t="s">
        <v>76</v>
      </c>
      <c r="G42" s="136">
        <v>195.41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8">
        <v>2</v>
      </c>
      <c r="B43" s="139">
        <v>2</v>
      </c>
      <c r="C43" s="140" t="s">
        <v>82</v>
      </c>
      <c r="D43" s="141" t="s">
        <v>83</v>
      </c>
      <c r="E43" s="142">
        <v>26.3</v>
      </c>
      <c r="F43" s="143" t="s">
        <v>84</v>
      </c>
      <c r="G43" s="142"/>
      <c r="H43" s="142">
        <v>13</v>
      </c>
      <c r="I43" s="142" t="s">
        <v>85</v>
      </c>
      <c r="J43" s="142"/>
      <c r="K43" s="142">
        <v>60</v>
      </c>
      <c r="L43" s="143" t="s">
        <v>86</v>
      </c>
      <c r="M43" s="143"/>
      <c r="N43" s="143" t="s">
        <v>87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88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89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3</v>
      </c>
      <c r="C46" s="134" t="s">
        <v>74</v>
      </c>
      <c r="D46" s="135" t="s">
        <v>75</v>
      </c>
      <c r="E46" s="136">
        <v>15810.14</v>
      </c>
      <c r="F46" s="137" t="s">
        <v>76</v>
      </c>
      <c r="G46" s="136">
        <v>195.41</v>
      </c>
      <c r="H46" s="136" t="s">
        <v>77</v>
      </c>
      <c r="I46" s="136" t="s">
        <v>78</v>
      </c>
      <c r="J46" s="136"/>
      <c r="K46" s="136" t="s">
        <v>79</v>
      </c>
      <c r="L46" s="137" t="s">
        <v>80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34.200000000000003" x14ac:dyDescent="0.25">
      <c r="A47" s="132">
        <v>4</v>
      </c>
      <c r="B47" s="133">
        <v>4</v>
      </c>
      <c r="C47" s="134" t="s">
        <v>82</v>
      </c>
      <c r="D47" s="135" t="s">
        <v>83</v>
      </c>
      <c r="E47" s="136">
        <v>26.3</v>
      </c>
      <c r="F47" s="137" t="s">
        <v>84</v>
      </c>
      <c r="G47" s="136"/>
      <c r="H47" s="136">
        <v>13</v>
      </c>
      <c r="I47" s="136" t="s">
        <v>85</v>
      </c>
      <c r="J47" s="136"/>
      <c r="K47" s="136">
        <v>60</v>
      </c>
      <c r="L47" s="137" t="s">
        <v>86</v>
      </c>
      <c r="M47" s="137"/>
      <c r="N47" s="137" t="s">
        <v>87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90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8">
        <v>5</v>
      </c>
      <c r="B49" s="139">
        <v>5</v>
      </c>
      <c r="C49" s="140" t="s">
        <v>91</v>
      </c>
      <c r="D49" s="141" t="s">
        <v>92</v>
      </c>
      <c r="E49" s="142">
        <v>3759.44</v>
      </c>
      <c r="F49" s="143" t="s">
        <v>93</v>
      </c>
      <c r="G49" s="142">
        <v>10.32</v>
      </c>
      <c r="H49" s="142" t="s">
        <v>94</v>
      </c>
      <c r="I49" s="142" t="s">
        <v>95</v>
      </c>
      <c r="J49" s="142"/>
      <c r="K49" s="142" t="s">
        <v>96</v>
      </c>
      <c r="L49" s="143" t="s">
        <v>97</v>
      </c>
      <c r="M49" s="143"/>
      <c r="N49" s="143" t="s">
        <v>81</v>
      </c>
      <c r="O49" s="143"/>
      <c r="P49" s="143"/>
      <c r="Q49" s="143"/>
      <c r="R49" s="143"/>
      <c r="S49" s="143"/>
      <c r="T49" s="143"/>
      <c r="U49" s="143"/>
      <c r="V49" s="143">
        <v>1</v>
      </c>
    </row>
    <row r="50" spans="1:22" ht="19.350000000000001" customHeight="1" x14ac:dyDescent="0.25">
      <c r="A50" s="128" t="s">
        <v>98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68.400000000000006" x14ac:dyDescent="0.25">
      <c r="A51" s="132">
        <v>6</v>
      </c>
      <c r="B51" s="133">
        <v>6</v>
      </c>
      <c r="C51" s="134" t="s">
        <v>99</v>
      </c>
      <c r="D51" s="135" t="s">
        <v>100</v>
      </c>
      <c r="E51" s="136">
        <v>1010.59</v>
      </c>
      <c r="F51" s="137" t="s">
        <v>101</v>
      </c>
      <c r="G51" s="136">
        <v>5.16</v>
      </c>
      <c r="H51" s="136" t="s">
        <v>102</v>
      </c>
      <c r="I51" s="136" t="s">
        <v>103</v>
      </c>
      <c r="J51" s="136"/>
      <c r="K51" s="136" t="s">
        <v>104</v>
      </c>
      <c r="L51" s="137" t="s">
        <v>105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57" x14ac:dyDescent="0.25">
      <c r="A52" s="138">
        <v>7</v>
      </c>
      <c r="B52" s="139">
        <v>7</v>
      </c>
      <c r="C52" s="140" t="s">
        <v>106</v>
      </c>
      <c r="D52" s="141" t="s">
        <v>107</v>
      </c>
      <c r="E52" s="142">
        <v>24.9</v>
      </c>
      <c r="F52" s="143" t="s">
        <v>108</v>
      </c>
      <c r="G52" s="142"/>
      <c r="H52" s="142">
        <v>50</v>
      </c>
      <c r="I52" s="142" t="s">
        <v>109</v>
      </c>
      <c r="J52" s="142"/>
      <c r="K52" s="142">
        <v>234</v>
      </c>
      <c r="L52" s="143" t="s">
        <v>110</v>
      </c>
      <c r="M52" s="143"/>
      <c r="N52" s="143" t="s">
        <v>87</v>
      </c>
      <c r="O52" s="143"/>
      <c r="P52" s="143"/>
      <c r="Q52" s="143"/>
      <c r="R52" s="143"/>
      <c r="S52" s="143"/>
      <c r="T52" s="143"/>
      <c r="U52" s="143"/>
      <c r="V52" s="143"/>
    </row>
    <row r="53" spans="1:22" ht="34.200000000000003" x14ac:dyDescent="0.25">
      <c r="A53" s="144" t="s">
        <v>111</v>
      </c>
      <c r="B53" s="145"/>
      <c r="C53" s="145"/>
      <c r="D53" s="145"/>
      <c r="E53" s="145"/>
      <c r="F53" s="145"/>
      <c r="G53" s="145"/>
      <c r="H53" s="146">
        <v>166</v>
      </c>
      <c r="I53" s="146" t="s">
        <v>112</v>
      </c>
      <c r="J53" s="146"/>
      <c r="K53" s="146">
        <v>918</v>
      </c>
      <c r="L53" s="146" t="s">
        <v>113</v>
      </c>
      <c r="M53" s="146"/>
      <c r="N53" s="146"/>
      <c r="O53" s="146"/>
      <c r="P53" s="146"/>
      <c r="Q53" s="146"/>
      <c r="R53" s="146"/>
      <c r="S53" s="146"/>
      <c r="T53" s="146"/>
      <c r="U53" s="146"/>
      <c r="V53" s="146">
        <v>4</v>
      </c>
    </row>
    <row r="54" spans="1:22" x14ac:dyDescent="0.25">
      <c r="A54" s="144" t="s">
        <v>114</v>
      </c>
      <c r="B54" s="145"/>
      <c r="C54" s="145"/>
      <c r="D54" s="145"/>
      <c r="E54" s="145"/>
      <c r="F54" s="145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115</v>
      </c>
      <c r="B55" s="145"/>
      <c r="C55" s="145"/>
      <c r="D55" s="145"/>
      <c r="E55" s="145"/>
      <c r="F55" s="145"/>
      <c r="G55" s="145"/>
      <c r="H55" s="146">
        <v>34</v>
      </c>
      <c r="I55" s="146"/>
      <c r="J55" s="146"/>
      <c r="K55" s="146">
        <v>361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116</v>
      </c>
      <c r="B56" s="145"/>
      <c r="C56" s="145"/>
      <c r="D56" s="145"/>
      <c r="E56" s="145"/>
      <c r="F56" s="145"/>
      <c r="G56" s="145"/>
      <c r="H56" s="146">
        <v>132</v>
      </c>
      <c r="I56" s="146"/>
      <c r="J56" s="146"/>
      <c r="K56" s="146">
        <v>553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117</v>
      </c>
      <c r="B57" s="145"/>
      <c r="C57" s="145"/>
      <c r="D57" s="145"/>
      <c r="E57" s="145"/>
      <c r="F57" s="145"/>
      <c r="G57" s="145"/>
      <c r="H57" s="146">
        <v>0</v>
      </c>
      <c r="I57" s="146"/>
      <c r="J57" s="146"/>
      <c r="K57" s="146">
        <v>4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118</v>
      </c>
      <c r="B58" s="148"/>
      <c r="C58" s="148"/>
      <c r="D58" s="148"/>
      <c r="E58" s="148"/>
      <c r="F58" s="148"/>
      <c r="G58" s="148"/>
      <c r="H58" s="149">
        <v>36</v>
      </c>
      <c r="I58" s="149"/>
      <c r="J58" s="149"/>
      <c r="K58" s="149">
        <v>322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119</v>
      </c>
      <c r="B59" s="148"/>
      <c r="C59" s="148"/>
      <c r="D59" s="148"/>
      <c r="E59" s="148"/>
      <c r="F59" s="148"/>
      <c r="G59" s="148"/>
      <c r="H59" s="149">
        <v>20</v>
      </c>
      <c r="I59" s="149"/>
      <c r="J59" s="149"/>
      <c r="K59" s="149">
        <v>174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120</v>
      </c>
      <c r="B60" s="148"/>
      <c r="C60" s="148"/>
      <c r="D60" s="148"/>
      <c r="E60" s="148"/>
      <c r="F60" s="148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4" t="s">
        <v>121</v>
      </c>
      <c r="B61" s="145"/>
      <c r="C61" s="145"/>
      <c r="D61" s="145"/>
      <c r="E61" s="145"/>
      <c r="F61" s="145"/>
      <c r="G61" s="145"/>
      <c r="H61" s="146">
        <v>62</v>
      </c>
      <c r="I61" s="146"/>
      <c r="J61" s="146"/>
      <c r="K61" s="146">
        <v>273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ht="30" customHeight="1" x14ac:dyDescent="0.25">
      <c r="A62" s="144" t="s">
        <v>122</v>
      </c>
      <c r="B62" s="145"/>
      <c r="C62" s="145"/>
      <c r="D62" s="145"/>
      <c r="E62" s="145"/>
      <c r="F62" s="145"/>
      <c r="G62" s="145"/>
      <c r="H62" s="146">
        <v>160</v>
      </c>
      <c r="I62" s="146"/>
      <c r="J62" s="146"/>
      <c r="K62" s="146">
        <v>1141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123</v>
      </c>
      <c r="B63" s="145"/>
      <c r="C63" s="145"/>
      <c r="D63" s="145"/>
      <c r="E63" s="145"/>
      <c r="F63" s="145"/>
      <c r="G63" s="145"/>
      <c r="H63" s="146">
        <v>222</v>
      </c>
      <c r="I63" s="146"/>
      <c r="J63" s="146"/>
      <c r="K63" s="146">
        <v>1414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customHeight="1" x14ac:dyDescent="0.25">
      <c r="A64" s="144" t="s">
        <v>124</v>
      </c>
      <c r="B64" s="145"/>
      <c r="C64" s="145"/>
      <c r="D64" s="145"/>
      <c r="E64" s="145"/>
      <c r="F64" s="145"/>
      <c r="G64" s="145"/>
      <c r="H64" s="146">
        <v>25.41</v>
      </c>
      <c r="I64" s="146"/>
      <c r="J64" s="146"/>
      <c r="K64" s="146">
        <v>114.88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125</v>
      </c>
      <c r="B65" s="148"/>
      <c r="C65" s="148"/>
      <c r="D65" s="148"/>
      <c r="E65" s="148"/>
      <c r="F65" s="148"/>
      <c r="G65" s="148"/>
      <c r="H65" s="149">
        <v>247.41</v>
      </c>
      <c r="I65" s="149"/>
      <c r="J65" s="149"/>
      <c r="K65" s="149">
        <v>1528.88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50"/>
      <c r="B66" s="3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64</v>
      </c>
      <c r="D67" s="48"/>
      <c r="E67" s="48"/>
      <c r="F67" s="48"/>
      <c r="G67" s="48"/>
      <c r="H67" s="74">
        <f>IF(ISBLANK(Y30),"",ROUND(Z30/Y30,2)*100)</f>
        <v>106</v>
      </c>
      <c r="I67" s="48"/>
      <c r="J67" s="48"/>
      <c r="K67" s="74">
        <f>IF(ISBLANK(Y31),"",ROUND(Z31/Y31,2)*100)</f>
        <v>89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65</v>
      </c>
      <c r="D68" s="48"/>
      <c r="E68" s="48"/>
      <c r="F68" s="48"/>
      <c r="G68" s="48"/>
      <c r="H68" s="45">
        <f>IF(ISBLANK(Y30),"",ROUND(AA30/Y30,2)*100)</f>
        <v>59</v>
      </c>
      <c r="I68" s="48"/>
      <c r="J68" s="48"/>
      <c r="K68" s="45">
        <f>IF(ISBLANK(Y31),"",ROUND(AA31/Y31,2)*100)</f>
        <v>48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28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75" t="s">
        <v>70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3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71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46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</sheetData>
  <mergeCells count="51">
    <mergeCell ref="A65:G65"/>
    <mergeCell ref="A59:G59"/>
    <mergeCell ref="A60:G60"/>
    <mergeCell ref="A61:G61"/>
    <mergeCell ref="A62:G62"/>
    <mergeCell ref="A63:G63"/>
    <mergeCell ref="A64:G64"/>
    <mergeCell ref="A53:G53"/>
    <mergeCell ref="A54:G54"/>
    <mergeCell ref="A55:G55"/>
    <mergeCell ref="A56:G56"/>
    <mergeCell ref="A57:G57"/>
    <mergeCell ref="A58:G58"/>
    <mergeCell ref="A40:V40"/>
    <mergeCell ref="A41:V41"/>
    <mergeCell ref="A44:V44"/>
    <mergeCell ref="A45:V45"/>
    <mergeCell ref="A48:V48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247.41/1000</f>
        <v>0.24740999999999999</v>
      </c>
      <c r="H11" s="85"/>
      <c r="I11" s="55" t="s">
        <v>6</v>
      </c>
      <c r="J11" s="86">
        <f>1528.88/1000</f>
        <v>1.52888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2.8599999999999997E-3</v>
      </c>
      <c r="H14" s="85"/>
      <c r="I14" s="55" t="s">
        <v>8</v>
      </c>
      <c r="J14" s="86">
        <f>(P14+P15)/1000</f>
        <v>2.8599999999999997E-3</v>
      </c>
      <c r="K14" s="87"/>
      <c r="L14" s="58">
        <v>34</v>
      </c>
      <c r="M14" s="35" t="s">
        <v>8</v>
      </c>
      <c r="N14" s="57"/>
      <c r="O14" s="26">
        <v>2.86</v>
      </c>
      <c r="P14" s="27">
        <v>2.86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34/1000</f>
        <v>3.4000000000000002E-2</v>
      </c>
      <c r="H15" s="117"/>
      <c r="I15" s="55" t="s">
        <v>6</v>
      </c>
      <c r="J15" s="86">
        <f>361/1000</f>
        <v>0.36099999999999999</v>
      </c>
      <c r="K15" s="87"/>
      <c r="L15" s="59">
        <v>361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126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127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128</v>
      </c>
      <c r="C26" s="134" t="s">
        <v>129</v>
      </c>
      <c r="D26" s="154" t="s">
        <v>130</v>
      </c>
      <c r="E26" s="155">
        <v>1.1200000000000001</v>
      </c>
      <c r="F26" s="136" t="s">
        <v>131</v>
      </c>
      <c r="G26" s="136">
        <v>12.54</v>
      </c>
      <c r="H26" s="156"/>
      <c r="I26" s="156"/>
      <c r="J26" s="136" t="s">
        <v>132</v>
      </c>
      <c r="K26" s="136">
        <v>138.22999999999999</v>
      </c>
      <c r="L26" s="157"/>
      <c r="M26" s="156">
        <f>IF(ISNUMBER(K26/G26),IF(NOT(K26/G26=0),K26/G26, " "), " ")</f>
        <v>11.023125996810208</v>
      </c>
      <c r="N26" s="154"/>
    </row>
    <row r="27" spans="1:23" s="29" customFormat="1" ht="22.8" x14ac:dyDescent="0.25">
      <c r="A27" s="152">
        <v>2</v>
      </c>
      <c r="B27" s="153" t="s">
        <v>133</v>
      </c>
      <c r="C27" s="134" t="s">
        <v>134</v>
      </c>
      <c r="D27" s="154" t="s">
        <v>130</v>
      </c>
      <c r="E27" s="155">
        <v>1.62</v>
      </c>
      <c r="F27" s="136" t="s">
        <v>135</v>
      </c>
      <c r="G27" s="136">
        <v>18.579999999999998</v>
      </c>
      <c r="H27" s="156"/>
      <c r="I27" s="156"/>
      <c r="J27" s="136" t="s">
        <v>136</v>
      </c>
      <c r="K27" s="136">
        <v>204.72</v>
      </c>
      <c r="L27" s="157"/>
      <c r="M27" s="156">
        <f>IF(ISNUMBER(K27/G27),IF(NOT(K27/G27=0),K27/G27, " "), " ")</f>
        <v>11.018299246501616</v>
      </c>
      <c r="N27" s="154"/>
    </row>
    <row r="28" spans="1:23" s="29" customFormat="1" ht="22.8" x14ac:dyDescent="0.25">
      <c r="A28" s="152">
        <v>3</v>
      </c>
      <c r="B28" s="153" t="s">
        <v>137</v>
      </c>
      <c r="C28" s="134" t="s">
        <v>138</v>
      </c>
      <c r="D28" s="154" t="s">
        <v>130</v>
      </c>
      <c r="E28" s="155">
        <v>0.12</v>
      </c>
      <c r="F28" s="136" t="s">
        <v>139</v>
      </c>
      <c r="G28" s="136">
        <v>1.58</v>
      </c>
      <c r="H28" s="156"/>
      <c r="I28" s="156"/>
      <c r="J28" s="136" t="s">
        <v>140</v>
      </c>
      <c r="K28" s="136">
        <v>17.3</v>
      </c>
      <c r="L28" s="157"/>
      <c r="M28" s="156">
        <f>IF(ISNUMBER(K28/G28),IF(NOT(K28/G28=0),K28/G28, " "), " ")</f>
        <v>10.949367088607595</v>
      </c>
      <c r="N28" s="154"/>
    </row>
    <row r="29" spans="1:23" s="29" customFormat="1" ht="19.350000000000001" customHeight="1" x14ac:dyDescent="0.25">
      <c r="A29" s="128" t="s">
        <v>141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30303</v>
      </c>
      <c r="C30" s="134" t="s">
        <v>142</v>
      </c>
      <c r="D30" s="154" t="s">
        <v>143</v>
      </c>
      <c r="E30" s="155">
        <v>0.04</v>
      </c>
      <c r="F30" s="136" t="s">
        <v>144</v>
      </c>
      <c r="G30" s="136">
        <v>0.04</v>
      </c>
      <c r="H30" s="156"/>
      <c r="I30" s="156"/>
      <c r="J30" s="136" t="s">
        <v>145</v>
      </c>
      <c r="K30" s="136">
        <v>0.2</v>
      </c>
      <c r="L30" s="157"/>
      <c r="M30" s="156">
        <f>IF(ISNUMBER(K30/G30),IF(NOT(K30/G30=0),K30/G30, " "), " ")</f>
        <v>5</v>
      </c>
      <c r="N30" s="154" t="s">
        <v>146</v>
      </c>
    </row>
    <row r="31" spans="1:23" ht="22.8" x14ac:dyDescent="0.25">
      <c r="A31" s="152">
        <v>5</v>
      </c>
      <c r="B31" s="153">
        <v>40502</v>
      </c>
      <c r="C31" s="134" t="s">
        <v>147</v>
      </c>
      <c r="D31" s="154" t="s">
        <v>143</v>
      </c>
      <c r="E31" s="155">
        <v>0.04</v>
      </c>
      <c r="F31" s="136" t="s">
        <v>148</v>
      </c>
      <c r="G31" s="136">
        <v>0.32</v>
      </c>
      <c r="H31" s="156"/>
      <c r="I31" s="156"/>
      <c r="J31" s="136" t="s">
        <v>149</v>
      </c>
      <c r="K31" s="136">
        <v>1.8</v>
      </c>
      <c r="L31" s="157"/>
      <c r="M31" s="156">
        <f>IF(ISNUMBER(K31/G31),IF(NOT(K31/G31=0),K31/G31, " "), " ")</f>
        <v>5.625</v>
      </c>
      <c r="N31" s="154" t="s">
        <v>146</v>
      </c>
    </row>
    <row r="32" spans="1:23" ht="22.8" x14ac:dyDescent="0.25">
      <c r="A32" s="152">
        <v>6</v>
      </c>
      <c r="B32" s="153">
        <v>253100</v>
      </c>
      <c r="C32" s="134" t="s">
        <v>150</v>
      </c>
      <c r="D32" s="154" t="s">
        <v>143</v>
      </c>
      <c r="E32" s="155">
        <v>0.02</v>
      </c>
      <c r="F32" s="136" t="s">
        <v>151</v>
      </c>
      <c r="G32" s="136">
        <v>0.04</v>
      </c>
      <c r="H32" s="156"/>
      <c r="I32" s="156"/>
      <c r="J32" s="136" t="s">
        <v>152</v>
      </c>
      <c r="K32" s="136">
        <v>0.18</v>
      </c>
      <c r="L32" s="157"/>
      <c r="M32" s="156">
        <f>IF(ISNUMBER(K32/G32),IF(NOT(K32/G32=0),K32/G32, " "), " ")</f>
        <v>4.5</v>
      </c>
      <c r="N32" s="154" t="s">
        <v>153</v>
      </c>
    </row>
    <row r="33" spans="1:14" ht="19.350000000000001" customHeight="1" x14ac:dyDescent="0.25">
      <c r="A33" s="128" t="s">
        <v>154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114" x14ac:dyDescent="0.25">
      <c r="A34" s="152">
        <v>7</v>
      </c>
      <c r="B34" s="153" t="s">
        <v>155</v>
      </c>
      <c r="C34" s="134" t="s">
        <v>156</v>
      </c>
      <c r="D34" s="154" t="s">
        <v>157</v>
      </c>
      <c r="E34" s="155">
        <v>8.9999999999999998E-4</v>
      </c>
      <c r="F34" s="136" t="s">
        <v>158</v>
      </c>
      <c r="G34" s="136">
        <v>4.7699999999999996</v>
      </c>
      <c r="H34" s="156">
        <v>20100.32</v>
      </c>
      <c r="I34" s="156">
        <v>18.09</v>
      </c>
      <c r="J34" s="136" t="s">
        <v>159</v>
      </c>
      <c r="K34" s="136">
        <v>18.54</v>
      </c>
      <c r="L34" s="157"/>
      <c r="M34" s="156">
        <f>IF(ISNUMBER(K34/G34),IF(NOT(K34/G34=0),K34/G34, " "), " ")</f>
        <v>3.8867924528301887</v>
      </c>
      <c r="N34" s="154" t="s">
        <v>160</v>
      </c>
    </row>
    <row r="35" spans="1:14" ht="22.8" x14ac:dyDescent="0.25">
      <c r="A35" s="152">
        <v>8</v>
      </c>
      <c r="B35" s="153" t="s">
        <v>161</v>
      </c>
      <c r="C35" s="134" t="s">
        <v>162</v>
      </c>
      <c r="D35" s="154" t="s">
        <v>163</v>
      </c>
      <c r="E35" s="155">
        <v>1.4E-2</v>
      </c>
      <c r="F35" s="136" t="s">
        <v>164</v>
      </c>
      <c r="G35" s="136">
        <v>0.59</v>
      </c>
      <c r="H35" s="156">
        <v>128.38999999999999</v>
      </c>
      <c r="I35" s="156">
        <v>1.8</v>
      </c>
      <c r="J35" s="136" t="s">
        <v>165</v>
      </c>
      <c r="K35" s="136">
        <v>1.84</v>
      </c>
      <c r="L35" s="157"/>
      <c r="M35" s="156">
        <f>IF(ISNUMBER(K35/G35),IF(NOT(K35/G35=0),K35/G35, " "), " ")</f>
        <v>3.1186440677966103</v>
      </c>
      <c r="N35" s="154" t="s">
        <v>166</v>
      </c>
    </row>
    <row r="36" spans="1:14" ht="34.200000000000003" x14ac:dyDescent="0.25">
      <c r="A36" s="152">
        <v>9</v>
      </c>
      <c r="B36" s="153" t="s">
        <v>167</v>
      </c>
      <c r="C36" s="134" t="s">
        <v>168</v>
      </c>
      <c r="D36" s="154" t="s">
        <v>157</v>
      </c>
      <c r="E36" s="155">
        <v>6.9999999999999999E-4</v>
      </c>
      <c r="F36" s="136" t="s">
        <v>169</v>
      </c>
      <c r="G36" s="136">
        <v>14.64</v>
      </c>
      <c r="H36" s="156">
        <v>50416.65</v>
      </c>
      <c r="I36" s="156">
        <v>35.29</v>
      </c>
      <c r="J36" s="136" t="s">
        <v>170</v>
      </c>
      <c r="K36" s="136">
        <v>36.07</v>
      </c>
      <c r="L36" s="157"/>
      <c r="M36" s="156">
        <f>IF(ISNUMBER(K36/G36),IF(NOT(K36/G36=0),K36/G36, " "), " ")</f>
        <v>2.4637978142076502</v>
      </c>
      <c r="N36" s="154" t="s">
        <v>171</v>
      </c>
    </row>
    <row r="37" spans="1:14" ht="34.200000000000003" x14ac:dyDescent="0.25">
      <c r="A37" s="152">
        <v>10</v>
      </c>
      <c r="B37" s="153" t="s">
        <v>172</v>
      </c>
      <c r="C37" s="134" t="s">
        <v>173</v>
      </c>
      <c r="D37" s="154" t="s">
        <v>157</v>
      </c>
      <c r="E37" s="155">
        <v>2E-3</v>
      </c>
      <c r="F37" s="136" t="s">
        <v>174</v>
      </c>
      <c r="G37" s="136">
        <v>28.98</v>
      </c>
      <c r="H37" s="156">
        <v>49632</v>
      </c>
      <c r="I37" s="156">
        <v>99.26</v>
      </c>
      <c r="J37" s="136" t="s">
        <v>175</v>
      </c>
      <c r="K37" s="136">
        <v>101.42</v>
      </c>
      <c r="L37" s="157"/>
      <c r="M37" s="156">
        <f>IF(ISNUMBER(K37/G37),IF(NOT(K37/G37=0),K37/G37, " "), " ")</f>
        <v>3.4996549344375429</v>
      </c>
      <c r="N37" s="154" t="s">
        <v>176</v>
      </c>
    </row>
    <row r="38" spans="1:14" ht="22.8" x14ac:dyDescent="0.25">
      <c r="A38" s="152">
        <v>11</v>
      </c>
      <c r="B38" s="153" t="s">
        <v>177</v>
      </c>
      <c r="C38" s="134" t="s">
        <v>178</v>
      </c>
      <c r="D38" s="154" t="s">
        <v>179</v>
      </c>
      <c r="E38" s="155">
        <v>1E-3</v>
      </c>
      <c r="F38" s="136" t="s">
        <v>180</v>
      </c>
      <c r="G38" s="136">
        <v>4.91</v>
      </c>
      <c r="H38" s="156">
        <v>33880</v>
      </c>
      <c r="I38" s="156">
        <v>33.880000000000003</v>
      </c>
      <c r="J38" s="136" t="s">
        <v>181</v>
      </c>
      <c r="K38" s="136">
        <v>34.56</v>
      </c>
      <c r="L38" s="157"/>
      <c r="M38" s="156">
        <f>IF(ISNUMBER(K38/G38),IF(NOT(K38/G38=0),K38/G38, " "), " ")</f>
        <v>7.0386965376782076</v>
      </c>
      <c r="N38" s="154" t="s">
        <v>182</v>
      </c>
    </row>
    <row r="39" spans="1:14" ht="22.8" x14ac:dyDescent="0.25">
      <c r="A39" s="152">
        <v>12</v>
      </c>
      <c r="B39" s="153" t="s">
        <v>183</v>
      </c>
      <c r="C39" s="134" t="s">
        <v>184</v>
      </c>
      <c r="D39" s="154" t="s">
        <v>163</v>
      </c>
      <c r="E39" s="155">
        <v>1</v>
      </c>
      <c r="F39" s="136" t="s">
        <v>185</v>
      </c>
      <c r="G39" s="136">
        <v>26.3</v>
      </c>
      <c r="H39" s="156"/>
      <c r="I39" s="156"/>
      <c r="J39" s="136" t="s">
        <v>186</v>
      </c>
      <c r="K39" s="136">
        <v>120.62</v>
      </c>
      <c r="L39" s="157"/>
      <c r="M39" s="156">
        <f>IF(ISNUMBER(K39/G39),IF(NOT(K39/G39=0),K39/G39, " "), " ")</f>
        <v>4.5863117870722432</v>
      </c>
      <c r="N39" s="154"/>
    </row>
    <row r="40" spans="1:14" ht="34.200000000000003" x14ac:dyDescent="0.25">
      <c r="A40" s="152">
        <v>13</v>
      </c>
      <c r="B40" s="153" t="s">
        <v>187</v>
      </c>
      <c r="C40" s="134" t="s">
        <v>188</v>
      </c>
      <c r="D40" s="154" t="s">
        <v>189</v>
      </c>
      <c r="E40" s="155">
        <v>2</v>
      </c>
      <c r="F40" s="136" t="s">
        <v>190</v>
      </c>
      <c r="G40" s="136">
        <v>49.8</v>
      </c>
      <c r="H40" s="156"/>
      <c r="I40" s="156"/>
      <c r="J40" s="136" t="s">
        <v>191</v>
      </c>
      <c r="K40" s="136">
        <v>233.5</v>
      </c>
      <c r="L40" s="157"/>
      <c r="M40" s="156">
        <f>IF(ISNUMBER(K40/G40),IF(NOT(K40/G40=0),K40/G40, " "), " ")</f>
        <v>4.6887550200803219</v>
      </c>
      <c r="N40" s="154"/>
    </row>
    <row r="41" spans="1:14" ht="19.350000000000001" customHeight="1" x14ac:dyDescent="0.25">
      <c r="A41" s="150" t="s">
        <v>192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</row>
    <row r="42" spans="1:14" ht="19.350000000000001" customHeight="1" x14ac:dyDescent="0.25">
      <c r="A42" s="128" t="s">
        <v>154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14</v>
      </c>
      <c r="B43" s="153" t="s">
        <v>193</v>
      </c>
      <c r="C43" s="134" t="s">
        <v>194</v>
      </c>
      <c r="D43" s="154" t="s">
        <v>189</v>
      </c>
      <c r="E43" s="155">
        <v>2</v>
      </c>
      <c r="F43" s="136" t="s">
        <v>195</v>
      </c>
      <c r="G43" s="136"/>
      <c r="H43" s="156"/>
      <c r="I43" s="156"/>
      <c r="J43" s="136" t="s">
        <v>195</v>
      </c>
      <c r="K43" s="136"/>
      <c r="L43" s="157"/>
      <c r="M43" s="156" t="str">
        <f>IF(ISNUMBER(K43/G43),IF(NOT(K43/G43=0),K43/G43, " "), " ")</f>
        <v xml:space="preserve"> </v>
      </c>
      <c r="N43" s="154"/>
    </row>
    <row r="44" spans="1:14" ht="22.8" x14ac:dyDescent="0.25">
      <c r="A44" s="158">
        <v>15</v>
      </c>
      <c r="B44" s="159" t="s">
        <v>196</v>
      </c>
      <c r="C44" s="140" t="s">
        <v>197</v>
      </c>
      <c r="D44" s="160" t="s">
        <v>157</v>
      </c>
      <c r="E44" s="161">
        <v>8.0000000000000004E-4</v>
      </c>
      <c r="F44" s="142" t="s">
        <v>195</v>
      </c>
      <c r="G44" s="142"/>
      <c r="H44" s="162"/>
      <c r="I44" s="162"/>
      <c r="J44" s="142" t="s">
        <v>195</v>
      </c>
      <c r="K44" s="142"/>
      <c r="L44" s="163"/>
      <c r="M44" s="162" t="str">
        <f>IF(ISNUMBER(K44/G44),IF(NOT(K44/G44=0),K44/G44, " "), " ")</f>
        <v xml:space="preserve"> </v>
      </c>
      <c r="N44" s="160"/>
    </row>
    <row r="45" spans="1:14" x14ac:dyDescent="0.25">
      <c r="A45" s="144" t="s">
        <v>111</v>
      </c>
      <c r="B45" s="145"/>
      <c r="C45" s="145"/>
      <c r="D45" s="145"/>
      <c r="E45" s="145"/>
      <c r="F45" s="145"/>
      <c r="G45" s="164">
        <v>166</v>
      </c>
      <c r="H45" s="165"/>
      <c r="I45" s="165"/>
      <c r="J45" s="165"/>
      <c r="K45" s="164">
        <v>918</v>
      </c>
      <c r="L45" s="166"/>
      <c r="M45" s="164">
        <f ca="1">IF(ISNUMBER(INDIRECT("K" &amp; ROW())/INDIRECT("G" &amp; ROW())),INDIRECT("K" &amp; ROW())/INDIRECT("G" &amp; ROW()), " ")</f>
        <v>5.5301204819277112</v>
      </c>
      <c r="N45" s="146" t="s">
        <v>198</v>
      </c>
    </row>
    <row r="46" spans="1:14" x14ac:dyDescent="0.25">
      <c r="A46" s="144" t="s">
        <v>114</v>
      </c>
      <c r="B46" s="145"/>
      <c r="C46" s="145"/>
      <c r="D46" s="145"/>
      <c r="E46" s="145"/>
      <c r="F46" s="145"/>
      <c r="G46" s="164"/>
      <c r="H46" s="165"/>
      <c r="I46" s="165"/>
      <c r="J46" s="165"/>
      <c r="K46" s="164"/>
      <c r="L46" s="166"/>
      <c r="M46" s="164" t="str">
        <f ca="1">IF(ISNUMBER(INDIRECT("K" &amp; ROW())/INDIRECT("G" &amp; ROW())),INDIRECT("K" &amp; ROW())/INDIRECT("G" &amp; ROW()), " ")</f>
        <v xml:space="preserve"> </v>
      </c>
      <c r="N46" s="146" t="s">
        <v>198</v>
      </c>
    </row>
    <row r="47" spans="1:14" x14ac:dyDescent="0.25">
      <c r="A47" s="144" t="s">
        <v>115</v>
      </c>
      <c r="B47" s="145"/>
      <c r="C47" s="145"/>
      <c r="D47" s="145"/>
      <c r="E47" s="145"/>
      <c r="F47" s="145"/>
      <c r="G47" s="164">
        <v>34</v>
      </c>
      <c r="H47" s="165"/>
      <c r="I47" s="165"/>
      <c r="J47" s="165"/>
      <c r="K47" s="164">
        <v>361</v>
      </c>
      <c r="L47" s="166"/>
      <c r="M47" s="164">
        <f ca="1">IF(ISNUMBER(INDIRECT("K" &amp; ROW())/INDIRECT("G" &amp; ROW())),INDIRECT("K" &amp; ROW())/INDIRECT("G" &amp; ROW()), " ")</f>
        <v>10.617647058823529</v>
      </c>
      <c r="N47" s="146" t="s">
        <v>198</v>
      </c>
    </row>
    <row r="48" spans="1:14" x14ac:dyDescent="0.25">
      <c r="A48" s="144" t="s">
        <v>116</v>
      </c>
      <c r="B48" s="145"/>
      <c r="C48" s="145"/>
      <c r="D48" s="145"/>
      <c r="E48" s="145"/>
      <c r="F48" s="145"/>
      <c r="G48" s="164">
        <v>132</v>
      </c>
      <c r="H48" s="165"/>
      <c r="I48" s="165"/>
      <c r="J48" s="165"/>
      <c r="K48" s="164">
        <v>553</v>
      </c>
      <c r="L48" s="166"/>
      <c r="M48" s="164">
        <f ca="1">IF(ISNUMBER(INDIRECT("K" &amp; ROW())/INDIRECT("G" &amp; ROW())),INDIRECT("K" &amp; ROW())/INDIRECT("G" &amp; ROW()), " ")</f>
        <v>4.1893939393939394</v>
      </c>
      <c r="N48" s="146" t="s">
        <v>198</v>
      </c>
    </row>
    <row r="49" spans="1:14" x14ac:dyDescent="0.25">
      <c r="A49" s="144" t="s">
        <v>117</v>
      </c>
      <c r="B49" s="145"/>
      <c r="C49" s="145"/>
      <c r="D49" s="145"/>
      <c r="E49" s="145"/>
      <c r="F49" s="145"/>
      <c r="G49" s="164">
        <v>0</v>
      </c>
      <c r="H49" s="165"/>
      <c r="I49" s="165"/>
      <c r="J49" s="165"/>
      <c r="K49" s="164">
        <v>4</v>
      </c>
      <c r="L49" s="166"/>
      <c r="M49" s="164" t="str">
        <f ca="1">IF(ISNUMBER(INDIRECT("K" &amp; ROW())/INDIRECT("G" &amp; ROW())),INDIRECT("K" &amp; ROW())/INDIRECT("G" &amp; ROW()), " ")</f>
        <v xml:space="preserve"> </v>
      </c>
      <c r="N49" s="146" t="s">
        <v>198</v>
      </c>
    </row>
    <row r="50" spans="1:14" x14ac:dyDescent="0.25">
      <c r="A50" s="147" t="s">
        <v>118</v>
      </c>
      <c r="B50" s="148"/>
      <c r="C50" s="148"/>
      <c r="D50" s="148"/>
      <c r="E50" s="148"/>
      <c r="F50" s="148"/>
      <c r="G50" s="167">
        <v>36</v>
      </c>
      <c r="H50" s="168"/>
      <c r="I50" s="168"/>
      <c r="J50" s="168"/>
      <c r="K50" s="167">
        <v>322</v>
      </c>
      <c r="L50" s="169"/>
      <c r="M50" s="167">
        <f ca="1">IF(ISNUMBER(INDIRECT("K" &amp; ROW())/INDIRECT("G" &amp; ROW())),INDIRECT("K" &amp; ROW())/INDIRECT("G" &amp; ROW()), " ")</f>
        <v>8.9444444444444446</v>
      </c>
      <c r="N50" s="149" t="s">
        <v>198</v>
      </c>
    </row>
    <row r="51" spans="1:14" x14ac:dyDescent="0.25">
      <c r="A51" s="147" t="s">
        <v>119</v>
      </c>
      <c r="B51" s="148"/>
      <c r="C51" s="148"/>
      <c r="D51" s="148"/>
      <c r="E51" s="148"/>
      <c r="F51" s="148"/>
      <c r="G51" s="167">
        <v>20</v>
      </c>
      <c r="H51" s="168"/>
      <c r="I51" s="168"/>
      <c r="J51" s="168"/>
      <c r="K51" s="167">
        <v>174</v>
      </c>
      <c r="L51" s="169"/>
      <c r="M51" s="167">
        <f ca="1">IF(ISNUMBER(INDIRECT("K" &amp; ROW())/INDIRECT("G" &amp; ROW())),INDIRECT("K" &amp; ROW())/INDIRECT("G" &amp; ROW()), " ")</f>
        <v>8.6999999999999993</v>
      </c>
      <c r="N51" s="149" t="s">
        <v>198</v>
      </c>
    </row>
    <row r="52" spans="1:14" x14ac:dyDescent="0.25">
      <c r="A52" s="147" t="s">
        <v>120</v>
      </c>
      <c r="B52" s="148"/>
      <c r="C52" s="148"/>
      <c r="D52" s="148"/>
      <c r="E52" s="148"/>
      <c r="F52" s="148"/>
      <c r="G52" s="167"/>
      <c r="H52" s="168"/>
      <c r="I52" s="168"/>
      <c r="J52" s="168"/>
      <c r="K52" s="167"/>
      <c r="L52" s="169"/>
      <c r="M52" s="167" t="str">
        <f ca="1">IF(ISNUMBER(INDIRECT("K" &amp; ROW())/INDIRECT("G" &amp; ROW())),INDIRECT("K" &amp; ROW())/INDIRECT("G" &amp; ROW()), " ")</f>
        <v xml:space="preserve"> </v>
      </c>
      <c r="N52" s="149" t="s">
        <v>198</v>
      </c>
    </row>
    <row r="53" spans="1:14" x14ac:dyDescent="0.25">
      <c r="A53" s="144" t="s">
        <v>121</v>
      </c>
      <c r="B53" s="145"/>
      <c r="C53" s="145"/>
      <c r="D53" s="145"/>
      <c r="E53" s="145"/>
      <c r="F53" s="145"/>
      <c r="G53" s="164">
        <v>62</v>
      </c>
      <c r="H53" s="165"/>
      <c r="I53" s="165"/>
      <c r="J53" s="165"/>
      <c r="K53" s="164">
        <v>273</v>
      </c>
      <c r="L53" s="166"/>
      <c r="M53" s="164">
        <f ca="1">IF(ISNUMBER(INDIRECT("K" &amp; ROW())/INDIRECT("G" &amp; ROW())),INDIRECT("K" &amp; ROW())/INDIRECT("G" &amp; ROW()), " ")</f>
        <v>4.403225806451613</v>
      </c>
      <c r="N53" s="146" t="s">
        <v>198</v>
      </c>
    </row>
    <row r="54" spans="1:14" ht="30" customHeight="1" x14ac:dyDescent="0.25">
      <c r="A54" s="144" t="s">
        <v>122</v>
      </c>
      <c r="B54" s="145"/>
      <c r="C54" s="145"/>
      <c r="D54" s="145"/>
      <c r="E54" s="145"/>
      <c r="F54" s="145"/>
      <c r="G54" s="164">
        <v>160</v>
      </c>
      <c r="H54" s="165"/>
      <c r="I54" s="165"/>
      <c r="J54" s="165"/>
      <c r="K54" s="164">
        <v>1141</v>
      </c>
      <c r="L54" s="166"/>
      <c r="M54" s="164">
        <f ca="1">IF(ISNUMBER(INDIRECT("K" &amp; ROW())/INDIRECT("G" &amp; ROW())),INDIRECT("K" &amp; ROW())/INDIRECT("G" &amp; ROW()), " ")</f>
        <v>7.1312499999999996</v>
      </c>
      <c r="N54" s="146" t="s">
        <v>198</v>
      </c>
    </row>
    <row r="55" spans="1:14" x14ac:dyDescent="0.25">
      <c r="A55" s="144" t="s">
        <v>123</v>
      </c>
      <c r="B55" s="145"/>
      <c r="C55" s="145"/>
      <c r="D55" s="145"/>
      <c r="E55" s="145"/>
      <c r="F55" s="145"/>
      <c r="G55" s="164">
        <v>222</v>
      </c>
      <c r="H55" s="165"/>
      <c r="I55" s="165"/>
      <c r="J55" s="165"/>
      <c r="K55" s="164">
        <v>1414</v>
      </c>
      <c r="L55" s="166"/>
      <c r="M55" s="164">
        <f ca="1">IF(ISNUMBER(INDIRECT("K" &amp; ROW())/INDIRECT("G" &amp; ROW())),INDIRECT("K" &amp; ROW())/INDIRECT("G" &amp; ROW()), " ")</f>
        <v>6.3693693693693696</v>
      </c>
      <c r="N55" s="146" t="s">
        <v>198</v>
      </c>
    </row>
    <row r="56" spans="1:14" ht="30" customHeight="1" x14ac:dyDescent="0.25">
      <c r="A56" s="144" t="s">
        <v>124</v>
      </c>
      <c r="B56" s="145"/>
      <c r="C56" s="145"/>
      <c r="D56" s="145"/>
      <c r="E56" s="145"/>
      <c r="F56" s="145"/>
      <c r="G56" s="164">
        <v>25.41</v>
      </c>
      <c r="H56" s="165"/>
      <c r="I56" s="165"/>
      <c r="J56" s="165"/>
      <c r="K56" s="164">
        <v>114.88</v>
      </c>
      <c r="L56" s="166"/>
      <c r="M56" s="164">
        <f ca="1">IF(ISNUMBER(INDIRECT("K" &amp; ROW())/INDIRECT("G" &amp; ROW())),INDIRECT("K" &amp; ROW())/INDIRECT("G" &amp; ROW()), " ")</f>
        <v>4.5210547028728847</v>
      </c>
      <c r="N56" s="146" t="s">
        <v>198</v>
      </c>
    </row>
    <row r="57" spans="1:14" x14ac:dyDescent="0.25">
      <c r="A57" s="147" t="s">
        <v>125</v>
      </c>
      <c r="B57" s="148"/>
      <c r="C57" s="148"/>
      <c r="D57" s="148"/>
      <c r="E57" s="148"/>
      <c r="F57" s="148"/>
      <c r="G57" s="167">
        <v>247.41</v>
      </c>
      <c r="H57" s="168"/>
      <c r="I57" s="168"/>
      <c r="J57" s="168"/>
      <c r="K57" s="167">
        <v>1528.88</v>
      </c>
      <c r="L57" s="169"/>
      <c r="M57" s="167">
        <f ca="1">IF(ISNUMBER(INDIRECT("K" &amp; ROW())/INDIRECT("G" &amp; ROW())),INDIRECT("K" &amp; ROW())/INDIRECT("G" &amp; ROW()), " ")</f>
        <v>6.179540034760115</v>
      </c>
      <c r="N57" s="149" t="s">
        <v>198</v>
      </c>
    </row>
    <row r="58" spans="1:14" x14ac:dyDescent="0.25">
      <c r="A58" s="48"/>
      <c r="G58" s="67"/>
      <c r="H58" s="68"/>
      <c r="I58" s="68"/>
      <c r="J58" s="68"/>
      <c r="K58" s="67"/>
      <c r="L58" s="69"/>
      <c r="M58" s="67"/>
      <c r="N58" s="48"/>
    </row>
    <row r="59" spans="1:14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70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  <row r="61" spans="1:14" x14ac:dyDescent="0.25">
      <c r="A61" s="3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71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</sheetData>
  <mergeCells count="46">
    <mergeCell ref="A57:F57"/>
    <mergeCell ref="A51:F51"/>
    <mergeCell ref="A52:F52"/>
    <mergeCell ref="A53:F53"/>
    <mergeCell ref="A54:F54"/>
    <mergeCell ref="A55:F55"/>
    <mergeCell ref="A56:F56"/>
    <mergeCell ref="A45:F45"/>
    <mergeCell ref="A46:F46"/>
    <mergeCell ref="A47:F47"/>
    <mergeCell ref="A48:F48"/>
    <mergeCell ref="A49:F49"/>
    <mergeCell ref="A50:F50"/>
    <mergeCell ref="A24:N24"/>
    <mergeCell ref="A25:N25"/>
    <mergeCell ref="A29:N29"/>
    <mergeCell ref="A33:N33"/>
    <mergeCell ref="A41:N41"/>
    <mergeCell ref="A42:N4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