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60" i="16"/>
  <c r="M6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9" i="8"/>
  <c r="K98" i="8"/>
  <c r="H99" i="8"/>
  <c r="H98" i="8"/>
  <c r="J14" i="16"/>
  <c r="G14" i="16"/>
  <c r="K30" i="8"/>
  <c r="H30" i="8"/>
  <c r="A18" i="16"/>
  <c r="B34" i="8"/>
  <c r="M62" i="16"/>
  <c r="M66" i="16"/>
  <c r="M70" i="16"/>
  <c r="M74" i="16"/>
  <c r="M67" i="16"/>
  <c r="M75" i="16"/>
  <c r="M72" i="16"/>
  <c r="M73" i="16"/>
  <c r="M63" i="16"/>
  <c r="M71" i="16"/>
  <c r="M65" i="16"/>
  <c r="M64" i="16"/>
  <c r="M68" i="16"/>
  <c r="M6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<sst xmlns="http://schemas.openxmlformats.org/spreadsheetml/2006/main" count="536" uniqueCount="332">
  <si>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</si>
  <si>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</si>
  <si>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</si>
  <si>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</si>
  <si>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</si>
  <si>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</si>
  <si>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</si>
  <si>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</si>
  <si>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</si>
  <si>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</si>
  <si>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</si>
  <si>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</si>
  <si>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</si>
  <si>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</si>
  <si>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</si>
  <si>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</si>
  <si>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</si>
  <si>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</si>
  <si>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</si>
  <si>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</si>
  <si>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</si>
  <si>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</si>
  <si>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</si>
  <si>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</si>
  <si>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</si>
  <si>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</si>
  <si>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</si>
  <si>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</si>
  <si>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</si>
  <si>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</si>
  <si>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</si>
  <si>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</si>
  <si>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</si>
  <si>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</si>
  <si>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</si>
  <si>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</si>
  <si>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</si>
  <si>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</si>
  <si>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</si>
  <si>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</si>
  <si>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</si>
  <si>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</si>
  <si>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</si>
  <si>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</si>
  <si>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</si>
  <si>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</si>
  <si>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</si>
  <si>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</si>
  <si>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</si>
  <si>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</si>
  <si>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</si>
  <si>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</si>
  <si>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</si>
  <si>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</si>
  <si>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</si>
  <si>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</si>
  <si>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</si>
  <si>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</si>
  <si>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</si>
  <si>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</si>
  <si>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</si>
  <si>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</si>
  <si>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</si>
  <si>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</si>
  <si>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</si>
  <si>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</si>
  <si>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</si>
  <si>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</si>
  <si>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</si>
  <si>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</si>
  <si>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</si>
  <si>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</si>
  <si>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ЯНВАРЬ</t>
  </si>
  <si>
    <t>кв.2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</si>
  <si>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</si>
  <si>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</si>
  <si>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</si>
  <si>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</si>
  <si>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</si>
  <si>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</si>
  <si>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</si>
  <si>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Р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</si>
  <si>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</si>
  <si>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</si>
  <si>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</si>
  <si>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</si>
  <si>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75</t>
  </si>
  <si>
    <t>М</t>
  </si>
  <si>
    <t>ТЕРр65-16-1
Смена сгонов у трубопроводов диаметром: до 20 мм
100 сгонов
390,24 = 2 250,24 - 100 x 18,60
НР 88%=103%*0.85 от ФОТ
СП 48%=60%*0.8 от ФОТ</t>
  </si>
  <si>
    <t>345,26
_____
44,31</t>
  </si>
  <si>
    <t>0,67
_____
0,28</t>
  </si>
  <si>
    <t>4
3
2</t>
  </si>
  <si>
    <t>3
_____
1</t>
  </si>
  <si>
    <t>39
33
18</t>
  </si>
  <si>
    <t>38
_____
1</t>
  </si>
  <si>
    <t>ТСЦ-103-0110
Муфты прямые длинные из ковкого чугуна с цилиндрической резьбой максимальным условным проходом: 20 мм
10 шт.</t>
  </si>
  <si>
    <t>0,2
88
48</t>
  </si>
  <si>
    <t xml:space="preserve">
_____
50,3</t>
  </si>
  <si>
    <t xml:space="preserve">
_____
10</t>
  </si>
  <si>
    <t xml:space="preserve">
_____
27</t>
  </si>
  <si>
    <t>ТСЦ-302-3234
Контргайка
шт.</t>
  </si>
  <si>
    <t>4
88
48</t>
  </si>
  <si>
    <t xml:space="preserve">
_____
2,41</t>
  </si>
  <si>
    <t xml:space="preserve">
_____
70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</si>
  <si>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</si>
  <si>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0,3
63
40</t>
  </si>
  <si>
    <t>45
28
18</t>
  </si>
  <si>
    <t>Раздел 2. ФЕВРАЛЬ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</si>
  <si>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</si>
  <si>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</si>
  <si>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</si>
  <si>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</si>
  <si>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</si>
  <si>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</si>
  <si>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</si>
  <si>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Раздел 3. МАРТ</t>
  </si>
  <si>
    <t>кв.3</t>
  </si>
  <si>
    <t>Раздел 4. АПРЕЛЬ</t>
  </si>
  <si>
    <t>кв.4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</si>
  <si>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</si>
  <si>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</si>
  <si>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</si>
  <si>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</si>
  <si>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37
6
3</t>
  </si>
  <si>
    <t>5
_____
31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</si>
  <si>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</si>
  <si>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</si>
  <si>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</si>
  <si>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</si>
  <si>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36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</si>
  <si>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</si>
  <si>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0,003
88
48</t>
  </si>
  <si>
    <t>2970,12
_____
295,52</t>
  </si>
  <si>
    <t>123,24
_____
12,62</t>
  </si>
  <si>
    <t>104
86
47</t>
  </si>
  <si>
    <t>98
_____
4</t>
  </si>
  <si>
    <t>ТСЦ-101-1793
Манжеты резиновые
шт.</t>
  </si>
  <si>
    <t>2
88
48</t>
  </si>
  <si>
    <t xml:space="preserve">
_____
15,1</t>
  </si>
  <si>
    <t xml:space="preserve">
_____
30</t>
  </si>
  <si>
    <t xml:space="preserve">
_____
77</t>
  </si>
  <si>
    <t>Раздел 5. ИЮНЬ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</si>
  <si>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</si>
  <si>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0,02
88
48</t>
  </si>
  <si>
    <t>1243,2
_____
139,8</t>
  </si>
  <si>
    <t>174,53
_____
4,21</t>
  </si>
  <si>
    <t>31
26
15</t>
  </si>
  <si>
    <t>25
_____
3</t>
  </si>
  <si>
    <t>305
242
132</t>
  </si>
  <si>
    <t>274
_____
12</t>
  </si>
  <si>
    <t>19
_____
1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</si>
  <si>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</si>
  <si>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 xml:space="preserve">
_____
28,4</t>
  </si>
  <si>
    <t xml:space="preserve">
_____
57</t>
  </si>
  <si>
    <t xml:space="preserve">
_____
188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</si>
  <si>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</si>
  <si>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 xml:space="preserve">
_____
29,7</t>
  </si>
  <si>
    <t xml:space="preserve">
_____
86</t>
  </si>
  <si>
    <t>Раздел 6. ИЮЛЬ</t>
  </si>
  <si>
    <t>Раздел 7. СЕНТЯБРЬ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</si>
  <si>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</si>
  <si>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</si>
  <si>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</si>
  <si>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117</t>
  </si>
  <si>
    <t>Раздел 8. ОТЯБРЬ</t>
  </si>
  <si>
    <t>0,05
88
48</t>
  </si>
  <si>
    <t>25
18
10</t>
  </si>
  <si>
    <t>17
_____
8</t>
  </si>
  <si>
    <t>217
161
88</t>
  </si>
  <si>
    <t>183
_____
34</t>
  </si>
  <si>
    <t>Раздел 9. ДЕКАБРЬ</t>
  </si>
  <si>
    <t>кв.6</t>
  </si>
  <si>
    <t>Итого прямые затраты по акту</t>
  </si>
  <si>
    <t>177
_____
272</t>
  </si>
  <si>
    <t>1946
_____
966</t>
  </si>
  <si>
    <t>22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</si>
  <si>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</si>
  <si>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</si>
  <si>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</si>
  <si>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</si>
  <si>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</si>
  <si>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</si>
  <si>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</si>
  <si>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</si>
  <si>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</si>
  <si>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</si>
  <si>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</si>
  <si>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</si>
  <si>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</si>
  <si>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</si>
  <si>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</si>
  <si>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</si>
  <si>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</si>
  <si>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</si>
  <si>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</si>
  <si>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</si>
  <si>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</si>
  <si>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</si>
  <si>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</si>
  <si>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</si>
  <si>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</si>
  <si>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</si>
  <si>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</si>
  <si>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</si>
  <si>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</si>
  <si>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</si>
  <si>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</si>
  <si>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</si>
  <si>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</si>
  <si>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</si>
  <si>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</si>
  <si>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</si>
  <si>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</si>
  <si>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</si>
  <si>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</si>
  <si>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</si>
  <si>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</si>
  <si>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</si>
  <si>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</si>
  <si>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</si>
  <si>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</si>
  <si>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</si>
  <si>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</si>
  <si>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</si>
  <si>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</si>
  <si>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</si>
  <si>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</si>
  <si>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</si>
  <si>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</si>
  <si>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</si>
  <si>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</si>
  <si>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</si>
  <si>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</si>
  <si>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</si>
  <si>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</si>
  <si>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</si>
  <si>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</si>
  <si>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</si>
  <si>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</si>
  <si>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</si>
  <si>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</si>
  <si>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</si>
  <si>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</si>
  <si>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</si>
  <si>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</si>
  <si>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</si>
  <si>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</si>
  <si>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</si>
  <si>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</si>
  <si>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</si>
  <si>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</si>
  <si>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</si>
  <si>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</si>
  <si>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</si>
  <si>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</si>
  <si>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</si>
  <si>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</si>
  <si>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</si>
  <si>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</si>
  <si>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</si>
  <si>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</si>
  <si>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</si>
  <si>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</si>
  <si>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</si>
  <si>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</si>
  <si>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</si>
  <si>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</si>
  <si>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</si>
  <si>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</si>
  <si>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</si>
  <si>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</si>
  <si>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</si>
  <si>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</si>
  <si>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</si>
  <si>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</si>
  <si>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</si>
  <si>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</si>
  <si>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</si>
  <si>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</si>
  <si>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</si>
  <si>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</si>
  <si>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</si>
  <si>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</si>
  <si>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</si>
  <si>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</si>
  <si>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</si>
  <si>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</si>
  <si>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</si>
  <si>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</si>
  <si>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</si>
  <si>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</si>
  <si>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</si>
  <si>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шт.
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</si>
  <si>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</si>
  <si>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</si>
  <si>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</si>
  <si>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</si>
  <si>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</si>
  <si>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</si>
  <si>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</si>
  <si>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</si>
  <si>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</si>
  <si>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</si>
  <si>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94,23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</si>
  <si>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</si>
  <si>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</si>
  <si>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</si>
  <si>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</si>
  <si>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</si>
  <si>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</si>
  <si>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</si>
  <si>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</si>
  <si>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</si>
  <si>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</si>
  <si>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</si>
  <si>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</si>
  <si>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</si>
  <si>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ТСЦ-302-3234</t>
  </si>
  <si>
    <t>Контргайка</t>
  </si>
  <si>
    <t xml:space="preserve">2,41
</t>
  </si>
  <si>
    <t xml:space="preserve">17,57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</si>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</sst>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7"/>
  <sheetViews>
    <sheetView showGridLines="0" tabSelected="1" topLeftCell="D1" workbookViewId="0">
      <selection activeCell="D25" sqref="D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16.54</v>
      </c>
      <c r="X14" s="27">
        <v>16.54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331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796.94/1000</f>
        <v>0.79694000000000009</v>
      </c>
      <c r="I27" s="85"/>
      <c r="J27" s="35" t="s">
        <v>6</v>
      </c>
      <c r="K27" s="86">
        <f>5824.3/1000</f>
        <v>5.8243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1.6550000000000002E-2</v>
      </c>
      <c r="I30" s="85"/>
      <c r="J30" s="35" t="s">
        <v>8</v>
      </c>
      <c r="K30" s="86">
        <f>(X14+X15)/1000</f>
        <v>1.6550000000000002E-2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177</v>
      </c>
      <c r="Z30" s="71">
        <v>181</v>
      </c>
      <c r="AA30" s="71">
        <v>106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177/1000</f>
        <v>0.17699999999999999</v>
      </c>
      <c r="I31" s="85"/>
      <c r="J31" s="35" t="s">
        <v>6</v>
      </c>
      <c r="K31" s="86">
        <f>1947/1000</f>
        <v>1.9470000000000001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1947</v>
      </c>
      <c r="Z31" s="72">
        <v>1703</v>
      </c>
      <c r="AA31" s="72">
        <v>932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1010.59</v>
      </c>
      <c r="F42" s="137" t="s">
        <v>76</v>
      </c>
      <c r="G42" s="136">
        <v>5.16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45.6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29.3</v>
      </c>
      <c r="F43" s="137" t="s">
        <v>84</v>
      </c>
      <c r="G43" s="136"/>
      <c r="H43" s="136">
        <v>29</v>
      </c>
      <c r="I43" s="136" t="s">
        <v>85</v>
      </c>
      <c r="J43" s="136"/>
      <c r="K43" s="136">
        <v>75</v>
      </c>
      <c r="L43" s="137" t="s">
        <v>86</v>
      </c>
      <c r="M43" s="137"/>
      <c r="N43" s="137" t="s">
        <v>87</v>
      </c>
      <c r="O43" s="137"/>
      <c r="P43" s="137"/>
      <c r="Q43" s="137"/>
      <c r="R43" s="137"/>
      <c r="S43" s="137"/>
      <c r="T43" s="137"/>
      <c r="U43" s="137"/>
      <c r="V43" s="137"/>
    </row>
    <row r="44" spans="1:22" ht="79.8" x14ac:dyDescent="0.25">
      <c r="A44" s="132">
        <v>3</v>
      </c>
      <c r="B44" s="133">
        <v>3</v>
      </c>
      <c r="C44" s="134" t="s">
        <v>88</v>
      </c>
      <c r="D44" s="135" t="s">
        <v>75</v>
      </c>
      <c r="E44" s="136">
        <v>390.24</v>
      </c>
      <c r="F44" s="137" t="s">
        <v>89</v>
      </c>
      <c r="G44" s="136" t="s">
        <v>90</v>
      </c>
      <c r="H44" s="136" t="s">
        <v>91</v>
      </c>
      <c r="I44" s="136" t="s">
        <v>92</v>
      </c>
      <c r="J44" s="136"/>
      <c r="K44" s="136" t="s">
        <v>93</v>
      </c>
      <c r="L44" s="137" t="s">
        <v>94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4</v>
      </c>
      <c r="B45" s="133">
        <v>4</v>
      </c>
      <c r="C45" s="134" t="s">
        <v>95</v>
      </c>
      <c r="D45" s="135" t="s">
        <v>96</v>
      </c>
      <c r="E45" s="136">
        <v>50.3</v>
      </c>
      <c r="F45" s="137" t="s">
        <v>97</v>
      </c>
      <c r="G45" s="136"/>
      <c r="H45" s="136">
        <v>10</v>
      </c>
      <c r="I45" s="136" t="s">
        <v>98</v>
      </c>
      <c r="J45" s="136"/>
      <c r="K45" s="136">
        <v>27</v>
      </c>
      <c r="L45" s="137" t="s">
        <v>99</v>
      </c>
      <c r="M45" s="137"/>
      <c r="N45" s="137" t="s">
        <v>87</v>
      </c>
      <c r="O45" s="137"/>
      <c r="P45" s="137"/>
      <c r="Q45" s="137"/>
      <c r="R45" s="137"/>
      <c r="S45" s="137"/>
      <c r="T45" s="137"/>
      <c r="U45" s="137"/>
      <c r="V45" s="137"/>
    </row>
    <row r="46" spans="1:22" ht="34.200000000000003" x14ac:dyDescent="0.25">
      <c r="A46" s="132">
        <v>5</v>
      </c>
      <c r="B46" s="133">
        <v>5</v>
      </c>
      <c r="C46" s="134" t="s">
        <v>100</v>
      </c>
      <c r="D46" s="135" t="s">
        <v>101</v>
      </c>
      <c r="E46" s="136">
        <v>2.41</v>
      </c>
      <c r="F46" s="137" t="s">
        <v>102</v>
      </c>
      <c r="G46" s="136"/>
      <c r="H46" s="136">
        <v>10</v>
      </c>
      <c r="I46" s="136" t="s">
        <v>98</v>
      </c>
      <c r="J46" s="136"/>
      <c r="K46" s="136">
        <v>70</v>
      </c>
      <c r="L46" s="137" t="s">
        <v>103</v>
      </c>
      <c r="M46" s="137"/>
      <c r="N46" s="137" t="s">
        <v>87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8">
        <v>6</v>
      </c>
      <c r="B47" s="139">
        <v>6</v>
      </c>
      <c r="C47" s="140" t="s">
        <v>104</v>
      </c>
      <c r="D47" s="141" t="s">
        <v>105</v>
      </c>
      <c r="E47" s="142">
        <v>13.69</v>
      </c>
      <c r="F47" s="143">
        <v>13.69</v>
      </c>
      <c r="G47" s="142"/>
      <c r="H47" s="142" t="s">
        <v>91</v>
      </c>
      <c r="I47" s="142">
        <v>4</v>
      </c>
      <c r="J47" s="142"/>
      <c r="K47" s="142" t="s">
        <v>106</v>
      </c>
      <c r="L47" s="143">
        <v>45</v>
      </c>
      <c r="M47" s="143"/>
      <c r="N47" s="143" t="s">
        <v>81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73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7</v>
      </c>
      <c r="B50" s="133">
        <v>7</v>
      </c>
      <c r="C50" s="134" t="s">
        <v>108</v>
      </c>
      <c r="D50" s="135" t="s">
        <v>109</v>
      </c>
      <c r="E50" s="136">
        <v>508.07</v>
      </c>
      <c r="F50" s="137" t="s">
        <v>110</v>
      </c>
      <c r="G50" s="136">
        <v>1.03</v>
      </c>
      <c r="H50" s="136" t="s">
        <v>111</v>
      </c>
      <c r="I50" s="136" t="s">
        <v>112</v>
      </c>
      <c r="J50" s="136"/>
      <c r="K50" s="136" t="s">
        <v>113</v>
      </c>
      <c r="L50" s="137" t="s">
        <v>114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/>
    </row>
    <row r="51" spans="1:22" ht="57" x14ac:dyDescent="0.25">
      <c r="A51" s="138">
        <v>8</v>
      </c>
      <c r="B51" s="139">
        <v>8</v>
      </c>
      <c r="C51" s="140" t="s">
        <v>108</v>
      </c>
      <c r="D51" s="141" t="s">
        <v>109</v>
      </c>
      <c r="E51" s="142">
        <v>508.07</v>
      </c>
      <c r="F51" s="143" t="s">
        <v>110</v>
      </c>
      <c r="G51" s="142">
        <v>1.03</v>
      </c>
      <c r="H51" s="142" t="s">
        <v>111</v>
      </c>
      <c r="I51" s="142" t="s">
        <v>112</v>
      </c>
      <c r="J51" s="142"/>
      <c r="K51" s="142" t="s">
        <v>113</v>
      </c>
      <c r="L51" s="143" t="s">
        <v>114</v>
      </c>
      <c r="M51" s="143"/>
      <c r="N51" s="143" t="s">
        <v>81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116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8">
        <v>9</v>
      </c>
      <c r="B54" s="139">
        <v>9</v>
      </c>
      <c r="C54" s="140" t="s">
        <v>108</v>
      </c>
      <c r="D54" s="141" t="s">
        <v>109</v>
      </c>
      <c r="E54" s="142">
        <v>508.07</v>
      </c>
      <c r="F54" s="143" t="s">
        <v>110</v>
      </c>
      <c r="G54" s="142">
        <v>1.03</v>
      </c>
      <c r="H54" s="142" t="s">
        <v>111</v>
      </c>
      <c r="I54" s="142" t="s">
        <v>112</v>
      </c>
      <c r="J54" s="142"/>
      <c r="K54" s="142" t="s">
        <v>113</v>
      </c>
      <c r="L54" s="143" t="s">
        <v>114</v>
      </c>
      <c r="M54" s="143"/>
      <c r="N54" s="143" t="s">
        <v>81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117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118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10</v>
      </c>
      <c r="B57" s="133">
        <v>10</v>
      </c>
      <c r="C57" s="134" t="s">
        <v>119</v>
      </c>
      <c r="D57" s="135" t="s">
        <v>120</v>
      </c>
      <c r="E57" s="136">
        <v>15810.14</v>
      </c>
      <c r="F57" s="137" t="s">
        <v>121</v>
      </c>
      <c r="G57" s="136">
        <v>195.41</v>
      </c>
      <c r="H57" s="136">
        <v>9</v>
      </c>
      <c r="I57" s="136" t="s">
        <v>122</v>
      </c>
      <c r="J57" s="136"/>
      <c r="K57" s="136" t="s">
        <v>123</v>
      </c>
      <c r="L57" s="137" t="s">
        <v>124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34.200000000000003" x14ac:dyDescent="0.25">
      <c r="A58" s="132">
        <v>11</v>
      </c>
      <c r="B58" s="133">
        <v>11</v>
      </c>
      <c r="C58" s="134" t="s">
        <v>125</v>
      </c>
      <c r="D58" s="135" t="s">
        <v>126</v>
      </c>
      <c r="E58" s="136">
        <v>26.3</v>
      </c>
      <c r="F58" s="137" t="s">
        <v>127</v>
      </c>
      <c r="G58" s="136"/>
      <c r="H58" s="136">
        <v>8</v>
      </c>
      <c r="I58" s="136" t="s">
        <v>128</v>
      </c>
      <c r="J58" s="136"/>
      <c r="K58" s="136">
        <v>36</v>
      </c>
      <c r="L58" s="137" t="s">
        <v>129</v>
      </c>
      <c r="M58" s="137"/>
      <c r="N58" s="137" t="s">
        <v>87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73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91.2" x14ac:dyDescent="0.25">
      <c r="A60" s="132">
        <v>12</v>
      </c>
      <c r="B60" s="133">
        <v>12</v>
      </c>
      <c r="C60" s="134" t="s">
        <v>130</v>
      </c>
      <c r="D60" s="135" t="s">
        <v>131</v>
      </c>
      <c r="E60" s="136">
        <v>3388.88</v>
      </c>
      <c r="F60" s="137" t="s">
        <v>132</v>
      </c>
      <c r="G60" s="136" t="s">
        <v>133</v>
      </c>
      <c r="H60" s="136" t="s">
        <v>77</v>
      </c>
      <c r="I60" s="136" t="s">
        <v>78</v>
      </c>
      <c r="J60" s="136"/>
      <c r="K60" s="136" t="s">
        <v>134</v>
      </c>
      <c r="L60" s="137" t="s">
        <v>135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>
        <v>2</v>
      </c>
    </row>
    <row r="61" spans="1:22" ht="34.200000000000003" x14ac:dyDescent="0.25">
      <c r="A61" s="132">
        <v>13</v>
      </c>
      <c r="B61" s="133">
        <v>13</v>
      </c>
      <c r="C61" s="134" t="s">
        <v>136</v>
      </c>
      <c r="D61" s="135" t="s">
        <v>137</v>
      </c>
      <c r="E61" s="136">
        <v>15.1</v>
      </c>
      <c r="F61" s="137" t="s">
        <v>138</v>
      </c>
      <c r="G61" s="136"/>
      <c r="H61" s="136">
        <v>30</v>
      </c>
      <c r="I61" s="136" t="s">
        <v>139</v>
      </c>
      <c r="J61" s="136"/>
      <c r="K61" s="136">
        <v>77</v>
      </c>
      <c r="L61" s="137" t="s">
        <v>140</v>
      </c>
      <c r="M61" s="137"/>
      <c r="N61" s="137" t="s">
        <v>87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73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57" x14ac:dyDescent="0.25">
      <c r="A63" s="138">
        <v>14</v>
      </c>
      <c r="B63" s="139">
        <v>14</v>
      </c>
      <c r="C63" s="140" t="s">
        <v>108</v>
      </c>
      <c r="D63" s="141" t="s">
        <v>109</v>
      </c>
      <c r="E63" s="142">
        <v>508.07</v>
      </c>
      <c r="F63" s="143" t="s">
        <v>110</v>
      </c>
      <c r="G63" s="142">
        <v>1.03</v>
      </c>
      <c r="H63" s="142" t="s">
        <v>111</v>
      </c>
      <c r="I63" s="142" t="s">
        <v>112</v>
      </c>
      <c r="J63" s="142"/>
      <c r="K63" s="142" t="s">
        <v>113</v>
      </c>
      <c r="L63" s="143" t="s">
        <v>114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141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118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91.2" x14ac:dyDescent="0.25">
      <c r="A66" s="132">
        <v>15</v>
      </c>
      <c r="B66" s="133">
        <v>15</v>
      </c>
      <c r="C66" s="134" t="s">
        <v>142</v>
      </c>
      <c r="D66" s="135" t="s">
        <v>143</v>
      </c>
      <c r="E66" s="136">
        <v>1557.53</v>
      </c>
      <c r="F66" s="137" t="s">
        <v>144</v>
      </c>
      <c r="G66" s="136" t="s">
        <v>145</v>
      </c>
      <c r="H66" s="136" t="s">
        <v>146</v>
      </c>
      <c r="I66" s="136" t="s">
        <v>147</v>
      </c>
      <c r="J66" s="136">
        <v>3</v>
      </c>
      <c r="K66" s="136" t="s">
        <v>148</v>
      </c>
      <c r="L66" s="137" t="s">
        <v>149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 t="s">
        <v>150</v>
      </c>
    </row>
    <row r="67" spans="1:22" ht="79.8" x14ac:dyDescent="0.25">
      <c r="A67" s="132">
        <v>16</v>
      </c>
      <c r="B67" s="133">
        <v>16</v>
      </c>
      <c r="C67" s="134" t="s">
        <v>151</v>
      </c>
      <c r="D67" s="135" t="s">
        <v>137</v>
      </c>
      <c r="E67" s="136">
        <v>28.4</v>
      </c>
      <c r="F67" s="137" t="s">
        <v>152</v>
      </c>
      <c r="G67" s="136"/>
      <c r="H67" s="136">
        <v>57</v>
      </c>
      <c r="I67" s="136" t="s">
        <v>153</v>
      </c>
      <c r="J67" s="136"/>
      <c r="K67" s="136">
        <v>188</v>
      </c>
      <c r="L67" s="137" t="s">
        <v>154</v>
      </c>
      <c r="M67" s="137"/>
      <c r="N67" s="137" t="s">
        <v>87</v>
      </c>
      <c r="O67" s="137"/>
      <c r="P67" s="137"/>
      <c r="Q67" s="137"/>
      <c r="R67" s="137"/>
      <c r="S67" s="137"/>
      <c r="T67" s="137"/>
      <c r="U67" s="137"/>
      <c r="V67" s="137"/>
    </row>
    <row r="68" spans="1:22" ht="68.400000000000006" x14ac:dyDescent="0.25">
      <c r="A68" s="138">
        <v>17</v>
      </c>
      <c r="B68" s="139">
        <v>17</v>
      </c>
      <c r="C68" s="140" t="s">
        <v>155</v>
      </c>
      <c r="D68" s="141" t="s">
        <v>83</v>
      </c>
      <c r="E68" s="142">
        <v>29.7</v>
      </c>
      <c r="F68" s="143" t="s">
        <v>156</v>
      </c>
      <c r="G68" s="142"/>
      <c r="H68" s="142">
        <v>30</v>
      </c>
      <c r="I68" s="142" t="s">
        <v>139</v>
      </c>
      <c r="J68" s="142"/>
      <c r="K68" s="142">
        <v>86</v>
      </c>
      <c r="L68" s="143" t="s">
        <v>157</v>
      </c>
      <c r="M68" s="143"/>
      <c r="N68" s="143" t="s">
        <v>87</v>
      </c>
      <c r="O68" s="143"/>
      <c r="P68" s="143"/>
      <c r="Q68" s="143"/>
      <c r="R68" s="143"/>
      <c r="S68" s="143"/>
      <c r="T68" s="143"/>
      <c r="U68" s="143"/>
      <c r="V68" s="143"/>
    </row>
    <row r="69" spans="1:22" ht="19.350000000000001" customHeight="1" x14ac:dyDescent="0.25">
      <c r="A69" s="128" t="s">
        <v>158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73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8">
        <v>18</v>
      </c>
      <c r="B71" s="139">
        <v>18</v>
      </c>
      <c r="C71" s="140" t="s">
        <v>108</v>
      </c>
      <c r="D71" s="141" t="s">
        <v>109</v>
      </c>
      <c r="E71" s="142">
        <v>508.07</v>
      </c>
      <c r="F71" s="143" t="s">
        <v>110</v>
      </c>
      <c r="G71" s="142">
        <v>1.03</v>
      </c>
      <c r="H71" s="142" t="s">
        <v>111</v>
      </c>
      <c r="I71" s="142" t="s">
        <v>112</v>
      </c>
      <c r="J71" s="142"/>
      <c r="K71" s="142" t="s">
        <v>113</v>
      </c>
      <c r="L71" s="143" t="s">
        <v>114</v>
      </c>
      <c r="M71" s="143"/>
      <c r="N71" s="143" t="s">
        <v>81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159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68.400000000000006" x14ac:dyDescent="0.25">
      <c r="A73" s="132">
        <v>19</v>
      </c>
      <c r="B73" s="133">
        <v>19</v>
      </c>
      <c r="C73" s="134" t="s">
        <v>74</v>
      </c>
      <c r="D73" s="135" t="s">
        <v>75</v>
      </c>
      <c r="E73" s="136">
        <v>1010.59</v>
      </c>
      <c r="F73" s="137" t="s">
        <v>76</v>
      </c>
      <c r="G73" s="136">
        <v>5.16</v>
      </c>
      <c r="H73" s="136" t="s">
        <v>77</v>
      </c>
      <c r="I73" s="136" t="s">
        <v>78</v>
      </c>
      <c r="J73" s="136"/>
      <c r="K73" s="136" t="s">
        <v>79</v>
      </c>
      <c r="L73" s="137" t="s">
        <v>80</v>
      </c>
      <c r="M73" s="137"/>
      <c r="N73" s="137" t="s">
        <v>81</v>
      </c>
      <c r="O73" s="137"/>
      <c r="P73" s="137"/>
      <c r="Q73" s="137"/>
      <c r="R73" s="137"/>
      <c r="S73" s="137"/>
      <c r="T73" s="137"/>
      <c r="U73" s="137"/>
      <c r="V73" s="137"/>
    </row>
    <row r="74" spans="1:22" ht="57" x14ac:dyDescent="0.25">
      <c r="A74" s="138">
        <v>20</v>
      </c>
      <c r="B74" s="139">
        <v>20</v>
      </c>
      <c r="C74" s="140" t="s">
        <v>160</v>
      </c>
      <c r="D74" s="141" t="s">
        <v>83</v>
      </c>
      <c r="E74" s="142">
        <v>24.9</v>
      </c>
      <c r="F74" s="143" t="s">
        <v>161</v>
      </c>
      <c r="G74" s="142"/>
      <c r="H74" s="142">
        <v>25</v>
      </c>
      <c r="I74" s="142" t="s">
        <v>162</v>
      </c>
      <c r="J74" s="142"/>
      <c r="K74" s="142">
        <v>117</v>
      </c>
      <c r="L74" s="143" t="s">
        <v>163</v>
      </c>
      <c r="M74" s="143"/>
      <c r="N74" s="143" t="s">
        <v>87</v>
      </c>
      <c r="O74" s="143"/>
      <c r="P74" s="143"/>
      <c r="Q74" s="143"/>
      <c r="R74" s="143"/>
      <c r="S74" s="143"/>
      <c r="T74" s="143"/>
      <c r="U74" s="143"/>
      <c r="V74" s="143"/>
    </row>
    <row r="75" spans="1:22" ht="19.350000000000001" customHeight="1" x14ac:dyDescent="0.25">
      <c r="A75" s="128" t="s">
        <v>164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73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57" x14ac:dyDescent="0.25">
      <c r="A77" s="132">
        <v>21</v>
      </c>
      <c r="B77" s="133">
        <v>21</v>
      </c>
      <c r="C77" s="134" t="s">
        <v>108</v>
      </c>
      <c r="D77" s="135" t="s">
        <v>165</v>
      </c>
      <c r="E77" s="136">
        <v>508.07</v>
      </c>
      <c r="F77" s="137" t="s">
        <v>110</v>
      </c>
      <c r="G77" s="136">
        <v>1.03</v>
      </c>
      <c r="H77" s="136" t="s">
        <v>166</v>
      </c>
      <c r="I77" s="136" t="s">
        <v>167</v>
      </c>
      <c r="J77" s="136"/>
      <c r="K77" s="136" t="s">
        <v>168</v>
      </c>
      <c r="L77" s="137" t="s">
        <v>169</v>
      </c>
      <c r="M77" s="137"/>
      <c r="N77" s="137" t="s">
        <v>81</v>
      </c>
      <c r="O77" s="137"/>
      <c r="P77" s="137"/>
      <c r="Q77" s="137"/>
      <c r="R77" s="137"/>
      <c r="S77" s="137"/>
      <c r="T77" s="137"/>
      <c r="U77" s="137"/>
      <c r="V77" s="137"/>
    </row>
    <row r="78" spans="1:22" ht="57" x14ac:dyDescent="0.25">
      <c r="A78" s="132">
        <v>22</v>
      </c>
      <c r="B78" s="133">
        <v>22</v>
      </c>
      <c r="C78" s="134" t="s">
        <v>108</v>
      </c>
      <c r="D78" s="135" t="s">
        <v>165</v>
      </c>
      <c r="E78" s="136">
        <v>508.07</v>
      </c>
      <c r="F78" s="137" t="s">
        <v>110</v>
      </c>
      <c r="G78" s="136">
        <v>1.03</v>
      </c>
      <c r="H78" s="136" t="s">
        <v>166</v>
      </c>
      <c r="I78" s="136" t="s">
        <v>167</v>
      </c>
      <c r="J78" s="136"/>
      <c r="K78" s="136" t="s">
        <v>168</v>
      </c>
      <c r="L78" s="137" t="s">
        <v>169</v>
      </c>
      <c r="M78" s="137"/>
      <c r="N78" s="137" t="s">
        <v>81</v>
      </c>
      <c r="O78" s="137"/>
      <c r="P78" s="137"/>
      <c r="Q78" s="137"/>
      <c r="R78" s="137"/>
      <c r="S78" s="137"/>
      <c r="T78" s="137"/>
      <c r="U78" s="137"/>
      <c r="V78" s="137"/>
    </row>
    <row r="79" spans="1:22" ht="57" x14ac:dyDescent="0.25">
      <c r="A79" s="138">
        <v>23</v>
      </c>
      <c r="B79" s="139">
        <v>23</v>
      </c>
      <c r="C79" s="140" t="s">
        <v>108</v>
      </c>
      <c r="D79" s="141" t="s">
        <v>165</v>
      </c>
      <c r="E79" s="142">
        <v>508.07</v>
      </c>
      <c r="F79" s="143" t="s">
        <v>110</v>
      </c>
      <c r="G79" s="142">
        <v>1.03</v>
      </c>
      <c r="H79" s="142" t="s">
        <v>166</v>
      </c>
      <c r="I79" s="142" t="s">
        <v>167</v>
      </c>
      <c r="J79" s="142"/>
      <c r="K79" s="142" t="s">
        <v>168</v>
      </c>
      <c r="L79" s="143" t="s">
        <v>169</v>
      </c>
      <c r="M79" s="143"/>
      <c r="N79" s="143" t="s">
        <v>81</v>
      </c>
      <c r="O79" s="143"/>
      <c r="P79" s="143"/>
      <c r="Q79" s="143"/>
      <c r="R79" s="143"/>
      <c r="S79" s="143"/>
      <c r="T79" s="143"/>
      <c r="U79" s="143"/>
      <c r="V79" s="143"/>
    </row>
    <row r="80" spans="1:22" ht="19.350000000000001" customHeight="1" x14ac:dyDescent="0.25">
      <c r="A80" s="128" t="s">
        <v>170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171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57" x14ac:dyDescent="0.25">
      <c r="A82" s="138">
        <v>24</v>
      </c>
      <c r="B82" s="139">
        <v>24</v>
      </c>
      <c r="C82" s="140" t="s">
        <v>108</v>
      </c>
      <c r="D82" s="141" t="s">
        <v>165</v>
      </c>
      <c r="E82" s="142">
        <v>508.07</v>
      </c>
      <c r="F82" s="143" t="s">
        <v>110</v>
      </c>
      <c r="G82" s="142">
        <v>1.03</v>
      </c>
      <c r="H82" s="142" t="s">
        <v>166</v>
      </c>
      <c r="I82" s="142" t="s">
        <v>167</v>
      </c>
      <c r="J82" s="142"/>
      <c r="K82" s="142" t="s">
        <v>168</v>
      </c>
      <c r="L82" s="143" t="s">
        <v>169</v>
      </c>
      <c r="M82" s="143"/>
      <c r="N82" s="143" t="s">
        <v>81</v>
      </c>
      <c r="O82" s="143"/>
      <c r="P82" s="143"/>
      <c r="Q82" s="143"/>
      <c r="R82" s="143"/>
      <c r="S82" s="143"/>
      <c r="T82" s="143"/>
      <c r="U82" s="143"/>
      <c r="V82" s="143"/>
    </row>
    <row r="83" spans="1:22" ht="34.200000000000003" x14ac:dyDescent="0.25">
      <c r="A83" s="144" t="s">
        <v>172</v>
      </c>
      <c r="B83" s="145"/>
      <c r="C83" s="145"/>
      <c r="D83" s="145"/>
      <c r="E83" s="145"/>
      <c r="F83" s="145"/>
      <c r="G83" s="145"/>
      <c r="H83" s="146">
        <v>452</v>
      </c>
      <c r="I83" s="146" t="s">
        <v>173</v>
      </c>
      <c r="J83" s="146">
        <v>3</v>
      </c>
      <c r="K83" s="146">
        <v>2934</v>
      </c>
      <c r="L83" s="146" t="s">
        <v>174</v>
      </c>
      <c r="M83" s="146"/>
      <c r="N83" s="146"/>
      <c r="O83" s="146"/>
      <c r="P83" s="146"/>
      <c r="Q83" s="146"/>
      <c r="R83" s="146"/>
      <c r="S83" s="146"/>
      <c r="T83" s="146"/>
      <c r="U83" s="146"/>
      <c r="V83" s="146" t="s">
        <v>175</v>
      </c>
    </row>
    <row r="84" spans="1:22" x14ac:dyDescent="0.25">
      <c r="A84" s="144" t="s">
        <v>176</v>
      </c>
      <c r="B84" s="145"/>
      <c r="C84" s="145"/>
      <c r="D84" s="145"/>
      <c r="E84" s="145"/>
      <c r="F84" s="145"/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177</v>
      </c>
      <c r="B85" s="145"/>
      <c r="C85" s="145"/>
      <c r="D85" s="145"/>
      <c r="E85" s="145"/>
      <c r="F85" s="145"/>
      <c r="G85" s="145"/>
      <c r="H85" s="146">
        <v>177</v>
      </c>
      <c r="I85" s="146"/>
      <c r="J85" s="146"/>
      <c r="K85" s="146">
        <v>1947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178</v>
      </c>
      <c r="B86" s="145"/>
      <c r="C86" s="145"/>
      <c r="D86" s="145"/>
      <c r="E86" s="145"/>
      <c r="F86" s="145"/>
      <c r="G86" s="145"/>
      <c r="H86" s="146">
        <v>272</v>
      </c>
      <c r="I86" s="146"/>
      <c r="J86" s="146"/>
      <c r="K86" s="146">
        <v>966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179</v>
      </c>
      <c r="B87" s="145"/>
      <c r="C87" s="145"/>
      <c r="D87" s="145"/>
      <c r="E87" s="145"/>
      <c r="F87" s="145"/>
      <c r="G87" s="145"/>
      <c r="H87" s="146">
        <v>3</v>
      </c>
      <c r="I87" s="146"/>
      <c r="J87" s="146"/>
      <c r="K87" s="146">
        <v>22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180</v>
      </c>
      <c r="B88" s="148"/>
      <c r="C88" s="148"/>
      <c r="D88" s="148"/>
      <c r="E88" s="148"/>
      <c r="F88" s="148"/>
      <c r="G88" s="148"/>
      <c r="H88" s="149">
        <v>181</v>
      </c>
      <c r="I88" s="149"/>
      <c r="J88" s="149"/>
      <c r="K88" s="149">
        <v>1703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7" t="s">
        <v>181</v>
      </c>
      <c r="B89" s="148"/>
      <c r="C89" s="148"/>
      <c r="D89" s="148"/>
      <c r="E89" s="148"/>
      <c r="F89" s="148"/>
      <c r="G89" s="148"/>
      <c r="H89" s="149">
        <v>106</v>
      </c>
      <c r="I89" s="149"/>
      <c r="J89" s="149"/>
      <c r="K89" s="149">
        <v>932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182</v>
      </c>
      <c r="B90" s="148"/>
      <c r="C90" s="148"/>
      <c r="D90" s="148"/>
      <c r="E90" s="148"/>
      <c r="F90" s="148"/>
      <c r="G90" s="14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ht="30" customHeight="1" x14ac:dyDescent="0.25">
      <c r="A91" s="144" t="s">
        <v>183</v>
      </c>
      <c r="B91" s="145"/>
      <c r="C91" s="145"/>
      <c r="D91" s="145"/>
      <c r="E91" s="145"/>
      <c r="F91" s="145"/>
      <c r="G91" s="145"/>
      <c r="H91" s="146">
        <v>713</v>
      </c>
      <c r="I91" s="146"/>
      <c r="J91" s="146"/>
      <c r="K91" s="146">
        <v>5396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t="30" customHeight="1" x14ac:dyDescent="0.25">
      <c r="A92" s="144" t="s">
        <v>184</v>
      </c>
      <c r="B92" s="145"/>
      <c r="C92" s="145"/>
      <c r="D92" s="145"/>
      <c r="E92" s="145"/>
      <c r="F92" s="145"/>
      <c r="G92" s="145"/>
      <c r="H92" s="146">
        <v>9</v>
      </c>
      <c r="I92" s="146"/>
      <c r="J92" s="146"/>
      <c r="K92" s="146">
        <v>91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185</v>
      </c>
      <c r="B93" s="145"/>
      <c r="C93" s="145"/>
      <c r="D93" s="145"/>
      <c r="E93" s="145"/>
      <c r="F93" s="145"/>
      <c r="G93" s="145"/>
      <c r="H93" s="146">
        <v>17</v>
      </c>
      <c r="I93" s="146"/>
      <c r="J93" s="146"/>
      <c r="K93" s="146">
        <v>82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186</v>
      </c>
      <c r="B94" s="145"/>
      <c r="C94" s="145"/>
      <c r="D94" s="145"/>
      <c r="E94" s="145"/>
      <c r="F94" s="145"/>
      <c r="G94" s="145"/>
      <c r="H94" s="146">
        <v>739</v>
      </c>
      <c r="I94" s="146"/>
      <c r="J94" s="146"/>
      <c r="K94" s="146">
        <v>5569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t="30" customHeight="1" x14ac:dyDescent="0.25">
      <c r="A95" s="144" t="s">
        <v>187</v>
      </c>
      <c r="B95" s="145"/>
      <c r="C95" s="145"/>
      <c r="D95" s="145"/>
      <c r="E95" s="145"/>
      <c r="F95" s="145"/>
      <c r="G95" s="145"/>
      <c r="H95" s="146">
        <v>57.94</v>
      </c>
      <c r="I95" s="146"/>
      <c r="J95" s="146"/>
      <c r="K95" s="146">
        <v>255.3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188</v>
      </c>
      <c r="B96" s="148"/>
      <c r="C96" s="148"/>
      <c r="D96" s="148"/>
      <c r="E96" s="148"/>
      <c r="F96" s="148"/>
      <c r="G96" s="148"/>
      <c r="H96" s="149">
        <v>796.94</v>
      </c>
      <c r="I96" s="149"/>
      <c r="J96" s="149"/>
      <c r="K96" s="149">
        <v>5824.3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50"/>
      <c r="B97" s="39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x14ac:dyDescent="0.25">
      <c r="A98" s="50"/>
      <c r="B98" s="39"/>
      <c r="C98" s="73" t="s">
        <v>64</v>
      </c>
      <c r="D98" s="48"/>
      <c r="E98" s="48"/>
      <c r="F98" s="48"/>
      <c r="G98" s="48"/>
      <c r="H98" s="74">
        <f>IF(ISBLANK(Y30),"",ROUND(Z30/Y30,2)*100)</f>
        <v>102</v>
      </c>
      <c r="I98" s="48"/>
      <c r="J98" s="48"/>
      <c r="K98" s="74">
        <f>IF(ISBLANK(Y31),"",ROUND(Z31/Y31,2)*100)</f>
        <v>87</v>
      </c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</row>
    <row r="99" spans="1:22" x14ac:dyDescent="0.25">
      <c r="A99" s="50"/>
      <c r="B99" s="39"/>
      <c r="C99" s="73" t="s">
        <v>65</v>
      </c>
      <c r="D99" s="48"/>
      <c r="E99" s="48"/>
      <c r="F99" s="48"/>
      <c r="G99" s="48"/>
      <c r="H99" s="45">
        <f>IF(ISBLANK(Y30),"",ROUND(AA30/Y30,2)*100)</f>
        <v>60</v>
      </c>
      <c r="I99" s="48"/>
      <c r="J99" s="48"/>
      <c r="K99" s="45">
        <f>IF(ISBLANK(Y31),"",ROUND(AA31/Y31,2)*100)</f>
        <v>48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x14ac:dyDescent="0.25">
      <c r="A100" s="28"/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x14ac:dyDescent="0.25">
      <c r="B101" s="75" t="s">
        <v>70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x14ac:dyDescent="0.25">
      <c r="B102" s="3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x14ac:dyDescent="0.25">
      <c r="B103" s="75" t="s">
        <v>71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46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</row>
    <row r="106" spans="1:22" x14ac:dyDescent="0.25">
      <c r="C106" s="49"/>
      <c r="D106" s="49"/>
      <c r="E106" s="49"/>
      <c r="F106" s="49"/>
      <c r="G106" s="4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</sheetData>
  <mergeCells count="65">
    <mergeCell ref="A94:G94"/>
    <mergeCell ref="A95:G95"/>
    <mergeCell ref="A96:G96"/>
    <mergeCell ref="A88:G88"/>
    <mergeCell ref="A89:G89"/>
    <mergeCell ref="A90:G90"/>
    <mergeCell ref="A91:G91"/>
    <mergeCell ref="A92:G92"/>
    <mergeCell ref="A93:G93"/>
    <mergeCell ref="A81:V81"/>
    <mergeCell ref="A83:G83"/>
    <mergeCell ref="A84:G84"/>
    <mergeCell ref="A85:G85"/>
    <mergeCell ref="A86:G86"/>
    <mergeCell ref="A87:G87"/>
    <mergeCell ref="A69:V69"/>
    <mergeCell ref="A70:V70"/>
    <mergeCell ref="A72:V72"/>
    <mergeCell ref="A75:V75"/>
    <mergeCell ref="A76:V76"/>
    <mergeCell ref="A80:V80"/>
    <mergeCell ref="A55:V55"/>
    <mergeCell ref="A56:V56"/>
    <mergeCell ref="A59:V59"/>
    <mergeCell ref="A62:V62"/>
    <mergeCell ref="A64:V64"/>
    <mergeCell ref="A65:V65"/>
    <mergeCell ref="A40:V40"/>
    <mergeCell ref="A41:V41"/>
    <mergeCell ref="A48:V48"/>
    <mergeCell ref="A49:V49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796.94/1000</f>
        <v>0.79694000000000009</v>
      </c>
      <c r="H11" s="85"/>
      <c r="I11" s="55" t="s">
        <v>6</v>
      </c>
      <c r="J11" s="86">
        <f>5824.3/1000</f>
        <v>5.8243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1.6550000000000002E-2</v>
      </c>
      <c r="H14" s="85"/>
      <c r="I14" s="55" t="s">
        <v>8</v>
      </c>
      <c r="J14" s="86">
        <f>(P14+P15)/1000</f>
        <v>1.6550000000000002E-2</v>
      </c>
      <c r="K14" s="87"/>
      <c r="L14" s="58">
        <v>177</v>
      </c>
      <c r="M14" s="35" t="s">
        <v>8</v>
      </c>
      <c r="N14" s="57"/>
      <c r="O14" s="26">
        <v>16.54</v>
      </c>
      <c r="P14" s="27">
        <v>16.54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177/1000</f>
        <v>0.17699999999999999</v>
      </c>
      <c r="H15" s="117"/>
      <c r="I15" s="55" t="s">
        <v>6</v>
      </c>
      <c r="J15" s="86">
        <f>1947/1000</f>
        <v>1.9470000000000001</v>
      </c>
      <c r="K15" s="87"/>
      <c r="L15" s="59">
        <v>1946</v>
      </c>
      <c r="M15" s="35" t="s">
        <v>6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191</v>
      </c>
      <c r="C26" s="134" t="s">
        <v>192</v>
      </c>
      <c r="D26" s="154" t="s">
        <v>193</v>
      </c>
      <c r="E26" s="155">
        <v>11.29</v>
      </c>
      <c r="F26" s="136" t="s">
        <v>194</v>
      </c>
      <c r="G26" s="136">
        <v>116.62</v>
      </c>
      <c r="H26" s="156"/>
      <c r="I26" s="156"/>
      <c r="J26" s="136" t="s">
        <v>195</v>
      </c>
      <c r="K26" s="136">
        <v>1286.05</v>
      </c>
      <c r="L26" s="157"/>
      <c r="M26" s="156">
        <f>IF(ISNUMBER(K26/G26),IF(NOT(K26/G26=0),K26/G26, " "), " ")</f>
        <v>11.027696793002915</v>
      </c>
      <c r="N26" s="154"/>
    </row>
    <row r="27" spans="1:23" s="29" customFormat="1" ht="22.8" x14ac:dyDescent="0.25">
      <c r="A27" s="152">
        <v>2</v>
      </c>
      <c r="B27" s="153" t="s">
        <v>196</v>
      </c>
      <c r="C27" s="134" t="s">
        <v>197</v>
      </c>
      <c r="D27" s="154" t="s">
        <v>193</v>
      </c>
      <c r="E27" s="155">
        <v>0.38</v>
      </c>
      <c r="F27" s="136" t="s">
        <v>198</v>
      </c>
      <c r="G27" s="136">
        <v>4.0999999999999996</v>
      </c>
      <c r="H27" s="156"/>
      <c r="I27" s="156"/>
      <c r="J27" s="136" t="s">
        <v>199</v>
      </c>
      <c r="K27" s="136">
        <v>45.17</v>
      </c>
      <c r="L27" s="157"/>
      <c r="M27" s="156">
        <f>IF(ISNUMBER(K27/G27),IF(NOT(K27/G27=0),K27/G27, " "), " ")</f>
        <v>11.01707317073171</v>
      </c>
      <c r="N27" s="154"/>
    </row>
    <row r="28" spans="1:23" s="29" customFormat="1" ht="22.8" x14ac:dyDescent="0.25">
      <c r="A28" s="152">
        <v>3</v>
      </c>
      <c r="B28" s="153" t="s">
        <v>200</v>
      </c>
      <c r="C28" s="134" t="s">
        <v>201</v>
      </c>
      <c r="D28" s="154" t="s">
        <v>193</v>
      </c>
      <c r="E28" s="155">
        <v>2.2200000000000002</v>
      </c>
      <c r="F28" s="136" t="s">
        <v>202</v>
      </c>
      <c r="G28" s="136">
        <v>24.86</v>
      </c>
      <c r="H28" s="156"/>
      <c r="I28" s="156"/>
      <c r="J28" s="136" t="s">
        <v>203</v>
      </c>
      <c r="K28" s="136">
        <v>273.99</v>
      </c>
      <c r="L28" s="157"/>
      <c r="M28" s="156">
        <f>IF(ISNUMBER(K28/G28),IF(NOT(K28/G28=0),K28/G28, " "), " ")</f>
        <v>11.021319388576027</v>
      </c>
      <c r="N28" s="154"/>
    </row>
    <row r="29" spans="1:23" s="29" customFormat="1" ht="22.8" x14ac:dyDescent="0.25">
      <c r="A29" s="152">
        <v>4</v>
      </c>
      <c r="B29" s="153" t="s">
        <v>204</v>
      </c>
      <c r="C29" s="134" t="s">
        <v>205</v>
      </c>
      <c r="D29" s="154" t="s">
        <v>193</v>
      </c>
      <c r="E29" s="155">
        <v>1.62</v>
      </c>
      <c r="F29" s="136" t="s">
        <v>206</v>
      </c>
      <c r="G29" s="136">
        <v>18.579999999999998</v>
      </c>
      <c r="H29" s="156"/>
      <c r="I29" s="156"/>
      <c r="J29" s="136" t="s">
        <v>207</v>
      </c>
      <c r="K29" s="136">
        <v>204.72</v>
      </c>
      <c r="L29" s="157"/>
      <c r="M29" s="156">
        <f>IF(ISNUMBER(K29/G29),IF(NOT(K29/G29=0),K29/G29, " "), " ")</f>
        <v>11.018299246501616</v>
      </c>
      <c r="N29" s="154"/>
    </row>
    <row r="30" spans="1:23" ht="22.8" x14ac:dyDescent="0.25">
      <c r="A30" s="152">
        <v>5</v>
      </c>
      <c r="B30" s="153" t="s">
        <v>208</v>
      </c>
      <c r="C30" s="134" t="s">
        <v>209</v>
      </c>
      <c r="D30" s="154" t="s">
        <v>193</v>
      </c>
      <c r="E30" s="155">
        <v>0.28999999999999998</v>
      </c>
      <c r="F30" s="136" t="s">
        <v>210</v>
      </c>
      <c r="G30" s="136">
        <v>3.49</v>
      </c>
      <c r="H30" s="156"/>
      <c r="I30" s="156"/>
      <c r="J30" s="136" t="s">
        <v>211</v>
      </c>
      <c r="K30" s="136">
        <v>38.43</v>
      </c>
      <c r="L30" s="157"/>
      <c r="M30" s="156">
        <f>IF(ISNUMBER(K30/G30),IF(NOT(K30/G30=0),K30/G30, " "), " ")</f>
        <v>11.011461318051575</v>
      </c>
      <c r="N30" s="154"/>
    </row>
    <row r="31" spans="1:23" ht="22.8" x14ac:dyDescent="0.25">
      <c r="A31" s="152">
        <v>6</v>
      </c>
      <c r="B31" s="153" t="s">
        <v>212</v>
      </c>
      <c r="C31" s="134" t="s">
        <v>213</v>
      </c>
      <c r="D31" s="154" t="s">
        <v>193</v>
      </c>
      <c r="E31" s="155">
        <v>0.7</v>
      </c>
      <c r="F31" s="136" t="s">
        <v>214</v>
      </c>
      <c r="G31" s="136">
        <v>8.9</v>
      </c>
      <c r="H31" s="156"/>
      <c r="I31" s="156"/>
      <c r="J31" s="136" t="s">
        <v>215</v>
      </c>
      <c r="K31" s="136">
        <v>98.12</v>
      </c>
      <c r="L31" s="157"/>
      <c r="M31" s="156">
        <f>IF(ISNUMBER(K31/G31),IF(NOT(K31/G31=0),K31/G31, " "), " ")</f>
        <v>11.024719101123596</v>
      </c>
      <c r="N31" s="154"/>
    </row>
    <row r="32" spans="1:23" ht="22.8" x14ac:dyDescent="0.25">
      <c r="A32" s="152">
        <v>7</v>
      </c>
      <c r="B32" s="153" t="s">
        <v>216</v>
      </c>
      <c r="C32" s="134" t="s">
        <v>217</v>
      </c>
      <c r="D32" s="154" t="s">
        <v>193</v>
      </c>
      <c r="E32" s="155">
        <v>0.04</v>
      </c>
      <c r="F32" s="136" t="s">
        <v>218</v>
      </c>
      <c r="G32" s="136">
        <v>0.52</v>
      </c>
      <c r="H32" s="156"/>
      <c r="I32" s="156"/>
      <c r="J32" s="136" t="s">
        <v>219</v>
      </c>
      <c r="K32" s="136">
        <v>5.77</v>
      </c>
      <c r="L32" s="157"/>
      <c r="M32" s="156">
        <f>IF(ISNUMBER(K32/G32),IF(NOT(K32/G32=0),K32/G32, " "), " ")</f>
        <v>11.096153846153845</v>
      </c>
      <c r="N32" s="154"/>
    </row>
    <row r="33" spans="1:14" ht="22.8" x14ac:dyDescent="0.25">
      <c r="A33" s="152">
        <v>8</v>
      </c>
      <c r="B33" s="153">
        <v>2</v>
      </c>
      <c r="C33" s="134" t="s">
        <v>220</v>
      </c>
      <c r="D33" s="154" t="s">
        <v>193</v>
      </c>
      <c r="E33" s="155">
        <v>0.01</v>
      </c>
      <c r="F33" s="136" t="s">
        <v>221</v>
      </c>
      <c r="G33" s="136"/>
      <c r="H33" s="156"/>
      <c r="I33" s="156"/>
      <c r="J33" s="136" t="s">
        <v>221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222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30303</v>
      </c>
      <c r="C35" s="134" t="s">
        <v>223</v>
      </c>
      <c r="D35" s="154" t="s">
        <v>224</v>
      </c>
      <c r="E35" s="155">
        <v>0.01</v>
      </c>
      <c r="F35" s="136" t="s">
        <v>225</v>
      </c>
      <c r="G35" s="136">
        <v>0.01</v>
      </c>
      <c r="H35" s="156"/>
      <c r="I35" s="156"/>
      <c r="J35" s="136" t="s">
        <v>226</v>
      </c>
      <c r="K35" s="136">
        <v>0.05</v>
      </c>
      <c r="L35" s="157"/>
      <c r="M35" s="156">
        <f>IF(ISNUMBER(K35/G35),IF(NOT(K35/G35=0),K35/G35, " "), " ")</f>
        <v>5</v>
      </c>
      <c r="N35" s="154" t="s">
        <v>227</v>
      </c>
    </row>
    <row r="36" spans="1:14" ht="22.8" x14ac:dyDescent="0.25">
      <c r="A36" s="152">
        <v>10</v>
      </c>
      <c r="B36" s="153">
        <v>30954</v>
      </c>
      <c r="C36" s="134" t="s">
        <v>228</v>
      </c>
      <c r="D36" s="154" t="s">
        <v>224</v>
      </c>
      <c r="E36" s="155">
        <v>0.01</v>
      </c>
      <c r="F36" s="136" t="s">
        <v>229</v>
      </c>
      <c r="G36" s="136">
        <v>0.34</v>
      </c>
      <c r="H36" s="156"/>
      <c r="I36" s="156"/>
      <c r="J36" s="136" t="s">
        <v>230</v>
      </c>
      <c r="K36" s="136">
        <v>1.55</v>
      </c>
      <c r="L36" s="157"/>
      <c r="M36" s="156">
        <f>IF(ISNUMBER(K36/G36),IF(NOT(K36/G36=0),K36/G36, " "), " ")</f>
        <v>4.5588235294117645</v>
      </c>
      <c r="N36" s="154" t="s">
        <v>231</v>
      </c>
    </row>
    <row r="37" spans="1:14" ht="22.8" x14ac:dyDescent="0.25">
      <c r="A37" s="152">
        <v>11</v>
      </c>
      <c r="B37" s="153">
        <v>40502</v>
      </c>
      <c r="C37" s="134" t="s">
        <v>232</v>
      </c>
      <c r="D37" s="154" t="s">
        <v>224</v>
      </c>
      <c r="E37" s="155">
        <v>0.33</v>
      </c>
      <c r="F37" s="136" t="s">
        <v>233</v>
      </c>
      <c r="G37" s="136">
        <v>2.59</v>
      </c>
      <c r="H37" s="156"/>
      <c r="I37" s="156"/>
      <c r="J37" s="136" t="s">
        <v>234</v>
      </c>
      <c r="K37" s="136">
        <v>14.85</v>
      </c>
      <c r="L37" s="157"/>
      <c r="M37" s="156">
        <f>IF(ISNUMBER(K37/G37),IF(NOT(K37/G37=0),K37/G37, " "), " ")</f>
        <v>5.7335907335907335</v>
      </c>
      <c r="N37" s="154" t="s">
        <v>227</v>
      </c>
    </row>
    <row r="38" spans="1:14" ht="22.8" x14ac:dyDescent="0.25">
      <c r="A38" s="152">
        <v>12</v>
      </c>
      <c r="B38" s="153">
        <v>40504</v>
      </c>
      <c r="C38" s="134" t="s">
        <v>235</v>
      </c>
      <c r="D38" s="154" t="s">
        <v>224</v>
      </c>
      <c r="E38" s="155">
        <v>0.11</v>
      </c>
      <c r="F38" s="136" t="s">
        <v>236</v>
      </c>
      <c r="G38" s="136">
        <v>0.14000000000000001</v>
      </c>
      <c r="H38" s="156"/>
      <c r="I38" s="156"/>
      <c r="J38" s="136" t="s">
        <v>237</v>
      </c>
      <c r="K38" s="136">
        <v>0.33</v>
      </c>
      <c r="L38" s="157"/>
      <c r="M38" s="156">
        <f>IF(ISNUMBER(K38/G38),IF(NOT(K38/G38=0),K38/G38, " "), " ")</f>
        <v>2.3571428571428572</v>
      </c>
      <c r="N38" s="154" t="s">
        <v>227</v>
      </c>
    </row>
    <row r="39" spans="1:14" ht="22.8" x14ac:dyDescent="0.25">
      <c r="A39" s="152">
        <v>13</v>
      </c>
      <c r="B39" s="153">
        <v>400001</v>
      </c>
      <c r="C39" s="134" t="s">
        <v>238</v>
      </c>
      <c r="D39" s="154" t="s">
        <v>224</v>
      </c>
      <c r="E39" s="155">
        <v>0.01</v>
      </c>
      <c r="F39" s="136" t="s">
        <v>239</v>
      </c>
      <c r="G39" s="136">
        <v>1.03</v>
      </c>
      <c r="H39" s="156"/>
      <c r="I39" s="156"/>
      <c r="J39" s="136" t="s">
        <v>240</v>
      </c>
      <c r="K39" s="136">
        <v>5.7</v>
      </c>
      <c r="L39" s="157"/>
      <c r="M39" s="156">
        <f>IF(ISNUMBER(K39/G39),IF(NOT(K39/G39=0),K39/G39, " "), " ")</f>
        <v>5.5339805825242721</v>
      </c>
      <c r="N39" s="154" t="s">
        <v>227</v>
      </c>
    </row>
    <row r="40" spans="1:14" ht="19.350000000000001" customHeight="1" x14ac:dyDescent="0.25">
      <c r="A40" s="128" t="s">
        <v>241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242</v>
      </c>
      <c r="C41" s="134" t="s">
        <v>243</v>
      </c>
      <c r="D41" s="154" t="s">
        <v>244</v>
      </c>
      <c r="E41" s="155">
        <v>2.52E-2</v>
      </c>
      <c r="F41" s="136" t="s">
        <v>245</v>
      </c>
      <c r="G41" s="136">
        <v>0.16</v>
      </c>
      <c r="H41" s="156">
        <v>41.25</v>
      </c>
      <c r="I41" s="156">
        <v>1.04</v>
      </c>
      <c r="J41" s="136" t="s">
        <v>246</v>
      </c>
      <c r="K41" s="136">
        <v>1.1100000000000001</v>
      </c>
      <c r="L41" s="157"/>
      <c r="M41" s="156">
        <f>IF(ISNUMBER(K41/G41),IF(NOT(K41/G41=0),K41/G41, " "), " ")</f>
        <v>6.9375000000000009</v>
      </c>
      <c r="N41" s="154" t="s">
        <v>247</v>
      </c>
    </row>
    <row r="42" spans="1:14" ht="22.8" x14ac:dyDescent="0.25">
      <c r="A42" s="152">
        <v>15</v>
      </c>
      <c r="B42" s="153" t="s">
        <v>248</v>
      </c>
      <c r="C42" s="134" t="s">
        <v>249</v>
      </c>
      <c r="D42" s="154" t="s">
        <v>250</v>
      </c>
      <c r="E42" s="155">
        <v>1E-4</v>
      </c>
      <c r="F42" s="136" t="s">
        <v>251</v>
      </c>
      <c r="G42" s="136">
        <v>1.07</v>
      </c>
      <c r="H42" s="156">
        <v>53556.78</v>
      </c>
      <c r="I42" s="156">
        <v>5.36</v>
      </c>
      <c r="J42" s="136" t="s">
        <v>252</v>
      </c>
      <c r="K42" s="136">
        <v>5.47</v>
      </c>
      <c r="L42" s="157"/>
      <c r="M42" s="156">
        <f>IF(ISNUMBER(K42/G42),IF(NOT(K42/G42=0),K42/G42, " "), " ")</f>
        <v>5.1121495327102799</v>
      </c>
      <c r="N42" s="154" t="s">
        <v>253</v>
      </c>
    </row>
    <row r="43" spans="1:14" ht="22.8" x14ac:dyDescent="0.25">
      <c r="A43" s="152">
        <v>16</v>
      </c>
      <c r="B43" s="153" t="s">
        <v>254</v>
      </c>
      <c r="C43" s="134" t="s">
        <v>255</v>
      </c>
      <c r="D43" s="154" t="s">
        <v>244</v>
      </c>
      <c r="E43" s="155">
        <v>1.2200000000000001E-2</v>
      </c>
      <c r="F43" s="136" t="s">
        <v>256</v>
      </c>
      <c r="G43" s="136">
        <v>1.23</v>
      </c>
      <c r="H43" s="156">
        <v>328</v>
      </c>
      <c r="I43" s="156">
        <v>4</v>
      </c>
      <c r="J43" s="136" t="s">
        <v>257</v>
      </c>
      <c r="K43" s="136">
        <v>4.13</v>
      </c>
      <c r="L43" s="157"/>
      <c r="M43" s="156">
        <f>IF(ISNUMBER(K43/G43),IF(NOT(K43/G43=0),K43/G43, " "), " ")</f>
        <v>3.3577235772357725</v>
      </c>
      <c r="N43" s="154" t="s">
        <v>258</v>
      </c>
    </row>
    <row r="44" spans="1:14" ht="22.8" x14ac:dyDescent="0.25">
      <c r="A44" s="152">
        <v>17</v>
      </c>
      <c r="B44" s="153" t="s">
        <v>259</v>
      </c>
      <c r="C44" s="134" t="s">
        <v>260</v>
      </c>
      <c r="D44" s="154" t="s">
        <v>261</v>
      </c>
      <c r="E44" s="155">
        <v>1.6400000000000001E-2</v>
      </c>
      <c r="F44" s="136" t="s">
        <v>262</v>
      </c>
      <c r="G44" s="136">
        <v>0.7</v>
      </c>
      <c r="H44" s="156">
        <v>128.38999999999999</v>
      </c>
      <c r="I44" s="156">
        <v>2.11</v>
      </c>
      <c r="J44" s="136" t="s">
        <v>263</v>
      </c>
      <c r="K44" s="136">
        <v>2.15</v>
      </c>
      <c r="L44" s="157"/>
      <c r="M44" s="156">
        <f>IF(ISNUMBER(K44/G44),IF(NOT(K44/G44=0),K44/G44, " "), " ")</f>
        <v>3.0714285714285716</v>
      </c>
      <c r="N44" s="154" t="s">
        <v>264</v>
      </c>
    </row>
    <row r="45" spans="1:14" ht="45.6" x14ac:dyDescent="0.25">
      <c r="A45" s="152">
        <v>18</v>
      </c>
      <c r="B45" s="153" t="s">
        <v>265</v>
      </c>
      <c r="C45" s="134" t="s">
        <v>266</v>
      </c>
      <c r="D45" s="154" t="s">
        <v>261</v>
      </c>
      <c r="E45" s="155">
        <v>0.7</v>
      </c>
      <c r="F45" s="136" t="s">
        <v>267</v>
      </c>
      <c r="G45" s="136">
        <v>15.97</v>
      </c>
      <c r="H45" s="156">
        <v>118.14</v>
      </c>
      <c r="I45" s="156">
        <v>82.69</v>
      </c>
      <c r="J45" s="136" t="s">
        <v>268</v>
      </c>
      <c r="K45" s="136">
        <v>84.44</v>
      </c>
      <c r="L45" s="157"/>
      <c r="M45" s="156">
        <f>IF(ISNUMBER(K45/G45),IF(NOT(K45/G45=0),K45/G45, " "), " ")</f>
        <v>5.2874139010644958</v>
      </c>
      <c r="N45" s="154" t="s">
        <v>269</v>
      </c>
    </row>
    <row r="46" spans="1:14" ht="22.8" x14ac:dyDescent="0.25">
      <c r="A46" s="152">
        <v>19</v>
      </c>
      <c r="B46" s="153" t="s">
        <v>270</v>
      </c>
      <c r="C46" s="134" t="s">
        <v>271</v>
      </c>
      <c r="D46" s="154" t="s">
        <v>250</v>
      </c>
      <c r="E46" s="155">
        <v>1E-4</v>
      </c>
      <c r="F46" s="136" t="s">
        <v>272</v>
      </c>
      <c r="G46" s="136">
        <v>0.24</v>
      </c>
      <c r="H46" s="156">
        <v>18122.03</v>
      </c>
      <c r="I46" s="156">
        <v>1.81</v>
      </c>
      <c r="J46" s="136" t="s">
        <v>273</v>
      </c>
      <c r="K46" s="136">
        <v>1.86</v>
      </c>
      <c r="L46" s="157"/>
      <c r="M46" s="156">
        <f>IF(ISNUMBER(K46/G46),IF(NOT(K46/G46=0),K46/G46, " "), " ")</f>
        <v>7.7500000000000009</v>
      </c>
      <c r="N46" s="154" t="s">
        <v>274</v>
      </c>
    </row>
    <row r="47" spans="1:14" ht="34.200000000000003" x14ac:dyDescent="0.25">
      <c r="A47" s="152">
        <v>20</v>
      </c>
      <c r="B47" s="153" t="s">
        <v>275</v>
      </c>
      <c r="C47" s="134" t="s">
        <v>276</v>
      </c>
      <c r="D47" s="154" t="s">
        <v>250</v>
      </c>
      <c r="E47" s="155">
        <v>2.2000000000000001E-3</v>
      </c>
      <c r="F47" s="136" t="s">
        <v>277</v>
      </c>
      <c r="G47" s="136">
        <v>45.98</v>
      </c>
      <c r="H47" s="156">
        <v>50416.65</v>
      </c>
      <c r="I47" s="156">
        <v>110.92</v>
      </c>
      <c r="J47" s="136" t="s">
        <v>278</v>
      </c>
      <c r="K47" s="136">
        <v>113.39</v>
      </c>
      <c r="L47" s="157"/>
      <c r="M47" s="156">
        <f>IF(ISNUMBER(K47/G47),IF(NOT(K47/G47=0),K47/G47, " "), " ")</f>
        <v>2.4660722053066553</v>
      </c>
      <c r="N47" s="154" t="s">
        <v>279</v>
      </c>
    </row>
    <row r="48" spans="1:14" ht="34.200000000000003" x14ac:dyDescent="0.25">
      <c r="A48" s="152">
        <v>21</v>
      </c>
      <c r="B48" s="153" t="s">
        <v>280</v>
      </c>
      <c r="C48" s="134" t="s">
        <v>281</v>
      </c>
      <c r="D48" s="154" t="s">
        <v>250</v>
      </c>
      <c r="E48" s="155">
        <v>5.9999999999999995E-4</v>
      </c>
      <c r="F48" s="136" t="s">
        <v>282</v>
      </c>
      <c r="G48" s="136">
        <v>8.69</v>
      </c>
      <c r="H48" s="156">
        <v>49632</v>
      </c>
      <c r="I48" s="156">
        <v>29.78</v>
      </c>
      <c r="J48" s="136" t="s">
        <v>283</v>
      </c>
      <c r="K48" s="136">
        <v>30.43</v>
      </c>
      <c r="L48" s="157"/>
      <c r="M48" s="156">
        <f>IF(ISNUMBER(K48/G48),IF(NOT(K48/G48=0),K48/G48, " "), " ")</f>
        <v>3.5017261219792868</v>
      </c>
      <c r="N48" s="154" t="s">
        <v>284</v>
      </c>
    </row>
    <row r="49" spans="1:14" ht="34.200000000000003" x14ac:dyDescent="0.25">
      <c r="A49" s="152">
        <v>22</v>
      </c>
      <c r="B49" s="153" t="s">
        <v>285</v>
      </c>
      <c r="C49" s="134" t="s">
        <v>286</v>
      </c>
      <c r="D49" s="154" t="s">
        <v>244</v>
      </c>
      <c r="E49" s="155">
        <v>2.73</v>
      </c>
      <c r="F49" s="136" t="s">
        <v>287</v>
      </c>
      <c r="G49" s="136">
        <v>8.49</v>
      </c>
      <c r="H49" s="156">
        <v>21.36</v>
      </c>
      <c r="I49" s="156">
        <v>58.32</v>
      </c>
      <c r="J49" s="136" t="s">
        <v>288</v>
      </c>
      <c r="K49" s="136">
        <v>59.5</v>
      </c>
      <c r="L49" s="157"/>
      <c r="M49" s="156">
        <f>IF(ISNUMBER(K49/G49),IF(NOT(K49/G49=0),K49/G49, " "), " ")</f>
        <v>7.0082449941107186</v>
      </c>
      <c r="N49" s="154" t="s">
        <v>289</v>
      </c>
    </row>
    <row r="50" spans="1:14" ht="22.8" x14ac:dyDescent="0.25">
      <c r="A50" s="152">
        <v>23</v>
      </c>
      <c r="B50" s="153" t="s">
        <v>290</v>
      </c>
      <c r="C50" s="134" t="s">
        <v>291</v>
      </c>
      <c r="D50" s="154" t="s">
        <v>292</v>
      </c>
      <c r="E50" s="155">
        <v>2</v>
      </c>
      <c r="F50" s="136" t="s">
        <v>293</v>
      </c>
      <c r="G50" s="136">
        <v>30.2</v>
      </c>
      <c r="H50" s="156"/>
      <c r="I50" s="156"/>
      <c r="J50" s="136" t="s">
        <v>294</v>
      </c>
      <c r="K50" s="136">
        <v>77.14</v>
      </c>
      <c r="L50" s="157"/>
      <c r="M50" s="156">
        <f>IF(ISNUMBER(K50/G50),IF(NOT(K50/G50=0),K50/G50, " "), " ")</f>
        <v>2.5543046357615893</v>
      </c>
      <c r="N50" s="154"/>
    </row>
    <row r="51" spans="1:14" ht="22.8" x14ac:dyDescent="0.25">
      <c r="A51" s="152">
        <v>24</v>
      </c>
      <c r="B51" s="153" t="s">
        <v>295</v>
      </c>
      <c r="C51" s="134" t="s">
        <v>296</v>
      </c>
      <c r="D51" s="154" t="s">
        <v>261</v>
      </c>
      <c r="E51" s="155">
        <v>0.3</v>
      </c>
      <c r="F51" s="136" t="s">
        <v>297</v>
      </c>
      <c r="G51" s="136">
        <v>7.89</v>
      </c>
      <c r="H51" s="156"/>
      <c r="I51" s="156"/>
      <c r="J51" s="136" t="s">
        <v>298</v>
      </c>
      <c r="K51" s="136">
        <v>36.19</v>
      </c>
      <c r="L51" s="157"/>
      <c r="M51" s="156">
        <f>IF(ISNUMBER(K51/G51),IF(NOT(K51/G51=0),K51/G51, " "), " ")</f>
        <v>4.586818757921419</v>
      </c>
      <c r="N51" s="154"/>
    </row>
    <row r="52" spans="1:14" ht="57" x14ac:dyDescent="0.25">
      <c r="A52" s="152">
        <v>25</v>
      </c>
      <c r="B52" s="153" t="s">
        <v>299</v>
      </c>
      <c r="C52" s="134" t="s">
        <v>300</v>
      </c>
      <c r="D52" s="154" t="s">
        <v>301</v>
      </c>
      <c r="E52" s="155">
        <v>2</v>
      </c>
      <c r="F52" s="136" t="s">
        <v>302</v>
      </c>
      <c r="G52" s="136">
        <v>56.8</v>
      </c>
      <c r="H52" s="156"/>
      <c r="I52" s="156"/>
      <c r="J52" s="136" t="s">
        <v>303</v>
      </c>
      <c r="K52" s="136">
        <v>188.46</v>
      </c>
      <c r="L52" s="157"/>
      <c r="M52" s="156">
        <f>IF(ISNUMBER(K52/G52),IF(NOT(K52/G52=0),K52/G52, " "), " ")</f>
        <v>3.3179577464788736</v>
      </c>
      <c r="N52" s="154"/>
    </row>
    <row r="53" spans="1:14" ht="45.6" x14ac:dyDescent="0.25">
      <c r="A53" s="152">
        <v>26</v>
      </c>
      <c r="B53" s="153" t="s">
        <v>304</v>
      </c>
      <c r="C53" s="134" t="s">
        <v>305</v>
      </c>
      <c r="D53" s="154" t="s">
        <v>306</v>
      </c>
      <c r="E53" s="155">
        <v>0.2</v>
      </c>
      <c r="F53" s="136" t="s">
        <v>307</v>
      </c>
      <c r="G53" s="136">
        <v>10.06</v>
      </c>
      <c r="H53" s="156"/>
      <c r="I53" s="156"/>
      <c r="J53" s="136" t="s">
        <v>308</v>
      </c>
      <c r="K53" s="136">
        <v>26.83</v>
      </c>
      <c r="L53" s="157"/>
      <c r="M53" s="156">
        <f>IF(ISNUMBER(K53/G53),IF(NOT(K53/G53=0),K53/G53, " "), " ")</f>
        <v>2.6669980119284293</v>
      </c>
      <c r="N53" s="154"/>
    </row>
    <row r="54" spans="1:14" ht="34.200000000000003" x14ac:dyDescent="0.25">
      <c r="A54" s="152">
        <v>27</v>
      </c>
      <c r="B54" s="153" t="s">
        <v>309</v>
      </c>
      <c r="C54" s="134" t="s">
        <v>310</v>
      </c>
      <c r="D54" s="154" t="s">
        <v>292</v>
      </c>
      <c r="E54" s="155">
        <v>1</v>
      </c>
      <c r="F54" s="136" t="s">
        <v>311</v>
      </c>
      <c r="G54" s="136">
        <v>24.9</v>
      </c>
      <c r="H54" s="156"/>
      <c r="I54" s="156"/>
      <c r="J54" s="136" t="s">
        <v>312</v>
      </c>
      <c r="K54" s="136">
        <v>116.75</v>
      </c>
      <c r="L54" s="157"/>
      <c r="M54" s="156">
        <f>IF(ISNUMBER(K54/G54),IF(NOT(K54/G54=0),K54/G54, " "), " ")</f>
        <v>4.6887550200803219</v>
      </c>
      <c r="N54" s="154"/>
    </row>
    <row r="55" spans="1:14" ht="22.8" x14ac:dyDescent="0.25">
      <c r="A55" s="152">
        <v>28</v>
      </c>
      <c r="B55" s="153" t="s">
        <v>313</v>
      </c>
      <c r="C55" s="134" t="s">
        <v>314</v>
      </c>
      <c r="D55" s="154" t="s">
        <v>292</v>
      </c>
      <c r="E55" s="155">
        <v>1</v>
      </c>
      <c r="F55" s="136" t="s">
        <v>315</v>
      </c>
      <c r="G55" s="136">
        <v>29.3</v>
      </c>
      <c r="H55" s="156"/>
      <c r="I55" s="156"/>
      <c r="J55" s="136" t="s">
        <v>316</v>
      </c>
      <c r="K55" s="136">
        <v>74.81</v>
      </c>
      <c r="L55" s="157"/>
      <c r="M55" s="156">
        <f>IF(ISNUMBER(K55/G55),IF(NOT(K55/G55=0),K55/G55, " "), " ")</f>
        <v>2.5532423208191126</v>
      </c>
      <c r="N55" s="154"/>
    </row>
    <row r="56" spans="1:14" ht="22.8" x14ac:dyDescent="0.25">
      <c r="A56" s="152">
        <v>29</v>
      </c>
      <c r="B56" s="153" t="s">
        <v>317</v>
      </c>
      <c r="C56" s="134" t="s">
        <v>318</v>
      </c>
      <c r="D56" s="154" t="s">
        <v>292</v>
      </c>
      <c r="E56" s="155">
        <v>4</v>
      </c>
      <c r="F56" s="136" t="s">
        <v>319</v>
      </c>
      <c r="G56" s="136">
        <v>9.64</v>
      </c>
      <c r="H56" s="156"/>
      <c r="I56" s="156"/>
      <c r="J56" s="136" t="s">
        <v>320</v>
      </c>
      <c r="K56" s="136">
        <v>70.28</v>
      </c>
      <c r="L56" s="157"/>
      <c r="M56" s="156">
        <f>IF(ISNUMBER(K56/G56),IF(NOT(K56/G56=0),K56/G56, " "), " ")</f>
        <v>7.2904564315352696</v>
      </c>
      <c r="N56" s="154"/>
    </row>
    <row r="57" spans="1:14" ht="57" x14ac:dyDescent="0.25">
      <c r="A57" s="152">
        <v>30</v>
      </c>
      <c r="B57" s="153" t="s">
        <v>321</v>
      </c>
      <c r="C57" s="134" t="s">
        <v>322</v>
      </c>
      <c r="D57" s="154" t="s">
        <v>292</v>
      </c>
      <c r="E57" s="155">
        <v>1</v>
      </c>
      <c r="F57" s="136" t="s">
        <v>323</v>
      </c>
      <c r="G57" s="136">
        <v>29.7</v>
      </c>
      <c r="H57" s="156"/>
      <c r="I57" s="156"/>
      <c r="J57" s="136" t="s">
        <v>324</v>
      </c>
      <c r="K57" s="136">
        <v>85.66</v>
      </c>
      <c r="L57" s="157"/>
      <c r="M57" s="156">
        <f>IF(ISNUMBER(K57/G57),IF(NOT(K57/G57=0),K57/G57, " "), " ")</f>
        <v>2.8841750841750842</v>
      </c>
      <c r="N57" s="154"/>
    </row>
    <row r="58" spans="1:14" ht="19.350000000000001" customHeight="1" x14ac:dyDescent="0.25">
      <c r="A58" s="150" t="s">
        <v>325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</row>
    <row r="59" spans="1:14" ht="19.350000000000001" customHeight="1" x14ac:dyDescent="0.25">
      <c r="A59" s="128" t="s">
        <v>241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4" ht="22.8" x14ac:dyDescent="0.25">
      <c r="A60" s="152">
        <v>31</v>
      </c>
      <c r="B60" s="153" t="s">
        <v>326</v>
      </c>
      <c r="C60" s="134" t="s">
        <v>327</v>
      </c>
      <c r="D60" s="154" t="s">
        <v>292</v>
      </c>
      <c r="E60" s="155">
        <v>2</v>
      </c>
      <c r="F60" s="136" t="s">
        <v>221</v>
      </c>
      <c r="G60" s="136"/>
      <c r="H60" s="156"/>
      <c r="I60" s="156"/>
      <c r="J60" s="136" t="s">
        <v>221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8">
        <v>32</v>
      </c>
      <c r="B61" s="159" t="s">
        <v>328</v>
      </c>
      <c r="C61" s="140" t="s">
        <v>329</v>
      </c>
      <c r="D61" s="160" t="s">
        <v>250</v>
      </c>
      <c r="E61" s="161">
        <v>5.3E-3</v>
      </c>
      <c r="F61" s="142" t="s">
        <v>221</v>
      </c>
      <c r="G61" s="142"/>
      <c r="H61" s="162"/>
      <c r="I61" s="162"/>
      <c r="J61" s="142" t="s">
        <v>221</v>
      </c>
      <c r="K61" s="142"/>
      <c r="L61" s="163"/>
      <c r="M61" s="162" t="str">
        <f>IF(ISNUMBER(K61/G61),IF(NOT(K61/G61=0),K61/G61, " "), " ")</f>
        <v xml:space="preserve"> </v>
      </c>
      <c r="N61" s="160"/>
    </row>
    <row r="62" spans="1:14" x14ac:dyDescent="0.25">
      <c r="A62" s="144" t="s">
        <v>172</v>
      </c>
      <c r="B62" s="145"/>
      <c r="C62" s="145"/>
      <c r="D62" s="145"/>
      <c r="E62" s="145"/>
      <c r="F62" s="145"/>
      <c r="G62" s="164">
        <v>452</v>
      </c>
      <c r="H62" s="165"/>
      <c r="I62" s="165"/>
      <c r="J62" s="165"/>
      <c r="K62" s="164">
        <v>2934</v>
      </c>
      <c r="L62" s="166"/>
      <c r="M62" s="164">
        <f ca="1">IF(ISNUMBER(INDIRECT("K" &amp; ROW())/INDIRECT("G" &amp; ROW())),INDIRECT("K" &amp; ROW())/INDIRECT("G" &amp; ROW()), " ")</f>
        <v>6.4911504424778759</v>
      </c>
      <c r="N62" s="146" t="s">
        <v>330</v>
      </c>
    </row>
    <row r="63" spans="1:14" x14ac:dyDescent="0.25">
      <c r="A63" s="144" t="s">
        <v>176</v>
      </c>
      <c r="B63" s="145"/>
      <c r="C63" s="145"/>
      <c r="D63" s="145"/>
      <c r="E63" s="145"/>
      <c r="F63" s="145"/>
      <c r="G63" s="164"/>
      <c r="H63" s="165"/>
      <c r="I63" s="165"/>
      <c r="J63" s="165"/>
      <c r="K63" s="164"/>
      <c r="L63" s="166"/>
      <c r="M63" s="164" t="str">
        <f ca="1">IF(ISNUMBER(INDIRECT("K" &amp; ROW())/INDIRECT("G" &amp; ROW())),INDIRECT("K" &amp; ROW())/INDIRECT("G" &amp; ROW()), " ")</f>
        <v xml:space="preserve"> </v>
      </c>
      <c r="N63" s="146" t="s">
        <v>330</v>
      </c>
    </row>
    <row r="64" spans="1:14" x14ac:dyDescent="0.25">
      <c r="A64" s="144" t="s">
        <v>177</v>
      </c>
      <c r="B64" s="145"/>
      <c r="C64" s="145"/>
      <c r="D64" s="145"/>
      <c r="E64" s="145"/>
      <c r="F64" s="145"/>
      <c r="G64" s="164">
        <v>177</v>
      </c>
      <c r="H64" s="165"/>
      <c r="I64" s="165"/>
      <c r="J64" s="165"/>
      <c r="K64" s="164">
        <v>1947</v>
      </c>
      <c r="L64" s="166"/>
      <c r="M64" s="164">
        <f ca="1">IF(ISNUMBER(INDIRECT("K" &amp; ROW())/INDIRECT("G" &amp; ROW())),INDIRECT("K" &amp; ROW())/INDIRECT("G" &amp; ROW()), " ")</f>
        <v>11</v>
      </c>
      <c r="N64" s="146" t="s">
        <v>330</v>
      </c>
    </row>
    <row r="65" spans="1:14" x14ac:dyDescent="0.25">
      <c r="A65" s="144" t="s">
        <v>178</v>
      </c>
      <c r="B65" s="145"/>
      <c r="C65" s="145"/>
      <c r="D65" s="145"/>
      <c r="E65" s="145"/>
      <c r="F65" s="145"/>
      <c r="G65" s="164">
        <v>272</v>
      </c>
      <c r="H65" s="165"/>
      <c r="I65" s="165"/>
      <c r="J65" s="165"/>
      <c r="K65" s="164">
        <v>966</v>
      </c>
      <c r="L65" s="166"/>
      <c r="M65" s="164">
        <f ca="1">IF(ISNUMBER(INDIRECT("K" &amp; ROW())/INDIRECT("G" &amp; ROW())),INDIRECT("K" &amp; ROW())/INDIRECT("G" &amp; ROW()), " ")</f>
        <v>3.5514705882352939</v>
      </c>
      <c r="N65" s="146" t="s">
        <v>330</v>
      </c>
    </row>
    <row r="66" spans="1:14" x14ac:dyDescent="0.25">
      <c r="A66" s="144" t="s">
        <v>179</v>
      </c>
      <c r="B66" s="145"/>
      <c r="C66" s="145"/>
      <c r="D66" s="145"/>
      <c r="E66" s="145"/>
      <c r="F66" s="145"/>
      <c r="G66" s="164">
        <v>3</v>
      </c>
      <c r="H66" s="165"/>
      <c r="I66" s="165"/>
      <c r="J66" s="165"/>
      <c r="K66" s="164">
        <v>22</v>
      </c>
      <c r="L66" s="166"/>
      <c r="M66" s="164">
        <f ca="1">IF(ISNUMBER(INDIRECT("K" &amp; ROW())/INDIRECT("G" &amp; ROW())),INDIRECT("K" &amp; ROW())/INDIRECT("G" &amp; ROW()), " ")</f>
        <v>7.333333333333333</v>
      </c>
      <c r="N66" s="146" t="s">
        <v>330</v>
      </c>
    </row>
    <row r="67" spans="1:14" x14ac:dyDescent="0.25">
      <c r="A67" s="147" t="s">
        <v>180</v>
      </c>
      <c r="B67" s="148"/>
      <c r="C67" s="148"/>
      <c r="D67" s="148"/>
      <c r="E67" s="148"/>
      <c r="F67" s="148"/>
      <c r="G67" s="167">
        <v>181</v>
      </c>
      <c r="H67" s="168"/>
      <c r="I67" s="168"/>
      <c r="J67" s="168"/>
      <c r="K67" s="167">
        <v>1703</v>
      </c>
      <c r="L67" s="169"/>
      <c r="M67" s="167">
        <f ca="1">IF(ISNUMBER(INDIRECT("K" &amp; ROW())/INDIRECT("G" &amp; ROW())),INDIRECT("K" &amp; ROW())/INDIRECT("G" &amp; ROW()), " ")</f>
        <v>9.4088397790055254</v>
      </c>
      <c r="N67" s="149" t="s">
        <v>330</v>
      </c>
    </row>
    <row r="68" spans="1:14" x14ac:dyDescent="0.25">
      <c r="A68" s="147" t="s">
        <v>181</v>
      </c>
      <c r="B68" s="148"/>
      <c r="C68" s="148"/>
      <c r="D68" s="148"/>
      <c r="E68" s="148"/>
      <c r="F68" s="148"/>
      <c r="G68" s="167">
        <v>106</v>
      </c>
      <c r="H68" s="168"/>
      <c r="I68" s="168"/>
      <c r="J68" s="168"/>
      <c r="K68" s="167">
        <v>932</v>
      </c>
      <c r="L68" s="169"/>
      <c r="M68" s="167">
        <f ca="1">IF(ISNUMBER(INDIRECT("K" &amp; ROW())/INDIRECT("G" &amp; ROW())),INDIRECT("K" &amp; ROW())/INDIRECT("G" &amp; ROW()), " ")</f>
        <v>8.7924528301886795</v>
      </c>
      <c r="N68" s="149" t="s">
        <v>330</v>
      </c>
    </row>
    <row r="69" spans="1:14" x14ac:dyDescent="0.25">
      <c r="A69" s="147" t="s">
        <v>182</v>
      </c>
      <c r="B69" s="148"/>
      <c r="C69" s="148"/>
      <c r="D69" s="148"/>
      <c r="E69" s="148"/>
      <c r="F69" s="148"/>
      <c r="G69" s="167"/>
      <c r="H69" s="168"/>
      <c r="I69" s="168"/>
      <c r="J69" s="168"/>
      <c r="K69" s="167"/>
      <c r="L69" s="169"/>
      <c r="M69" s="167" t="str">
        <f ca="1">IF(ISNUMBER(INDIRECT("K" &amp; ROW())/INDIRECT("G" &amp; ROW())),INDIRECT("K" &amp; ROW())/INDIRECT("G" &amp; ROW()), " ")</f>
        <v xml:space="preserve"> </v>
      </c>
      <c r="N69" s="149" t="s">
        <v>330</v>
      </c>
    </row>
    <row r="70" spans="1:14" ht="30" customHeight="1" x14ac:dyDescent="0.25">
      <c r="A70" s="144" t="s">
        <v>183</v>
      </c>
      <c r="B70" s="145"/>
      <c r="C70" s="145"/>
      <c r="D70" s="145"/>
      <c r="E70" s="145"/>
      <c r="F70" s="145"/>
      <c r="G70" s="164">
        <v>713</v>
      </c>
      <c r="H70" s="165"/>
      <c r="I70" s="165"/>
      <c r="J70" s="165"/>
      <c r="K70" s="164">
        <v>5396</v>
      </c>
      <c r="L70" s="166"/>
      <c r="M70" s="164">
        <f ca="1">IF(ISNUMBER(INDIRECT("K" &amp; ROW())/INDIRECT("G" &amp; ROW())),INDIRECT("K" &amp; ROW())/INDIRECT("G" &amp; ROW()), " ")</f>
        <v>7.5680224403927072</v>
      </c>
      <c r="N70" s="146" t="s">
        <v>330</v>
      </c>
    </row>
    <row r="71" spans="1:14" ht="30" customHeight="1" x14ac:dyDescent="0.25">
      <c r="A71" s="144" t="s">
        <v>184</v>
      </c>
      <c r="B71" s="145"/>
      <c r="C71" s="145"/>
      <c r="D71" s="145"/>
      <c r="E71" s="145"/>
      <c r="F71" s="145"/>
      <c r="G71" s="164">
        <v>9</v>
      </c>
      <c r="H71" s="165"/>
      <c r="I71" s="165"/>
      <c r="J71" s="165"/>
      <c r="K71" s="164">
        <v>91</v>
      </c>
      <c r="L71" s="166"/>
      <c r="M71" s="164">
        <f ca="1">IF(ISNUMBER(INDIRECT("K" &amp; ROW())/INDIRECT("G" &amp; ROW())),INDIRECT("K" &amp; ROW())/INDIRECT("G" &amp; ROW()), " ")</f>
        <v>10.111111111111111</v>
      </c>
      <c r="N71" s="146" t="s">
        <v>330</v>
      </c>
    </row>
    <row r="72" spans="1:14" x14ac:dyDescent="0.25">
      <c r="A72" s="144" t="s">
        <v>185</v>
      </c>
      <c r="B72" s="145"/>
      <c r="C72" s="145"/>
      <c r="D72" s="145"/>
      <c r="E72" s="145"/>
      <c r="F72" s="145"/>
      <c r="G72" s="164">
        <v>17</v>
      </c>
      <c r="H72" s="165"/>
      <c r="I72" s="165"/>
      <c r="J72" s="165"/>
      <c r="K72" s="164">
        <v>82</v>
      </c>
      <c r="L72" s="166"/>
      <c r="M72" s="164">
        <f ca="1">IF(ISNUMBER(INDIRECT("K" &amp; ROW())/INDIRECT("G" &amp; ROW())),INDIRECT("K" &amp; ROW())/INDIRECT("G" &amp; ROW()), " ")</f>
        <v>4.8235294117647056</v>
      </c>
      <c r="N72" s="146" t="s">
        <v>330</v>
      </c>
    </row>
    <row r="73" spans="1:14" x14ac:dyDescent="0.25">
      <c r="A73" s="144" t="s">
        <v>186</v>
      </c>
      <c r="B73" s="145"/>
      <c r="C73" s="145"/>
      <c r="D73" s="145"/>
      <c r="E73" s="145"/>
      <c r="F73" s="145"/>
      <c r="G73" s="164">
        <v>739</v>
      </c>
      <c r="H73" s="165"/>
      <c r="I73" s="165"/>
      <c r="J73" s="165"/>
      <c r="K73" s="164">
        <v>5569</v>
      </c>
      <c r="L73" s="166"/>
      <c r="M73" s="164">
        <f ca="1">IF(ISNUMBER(INDIRECT("K" &amp; ROW())/INDIRECT("G" &amp; ROW())),INDIRECT("K" &amp; ROW())/INDIRECT("G" &amp; ROW()), " ")</f>
        <v>7.535859269282815</v>
      </c>
      <c r="N73" s="146" t="s">
        <v>330</v>
      </c>
    </row>
    <row r="74" spans="1:14" ht="30" customHeight="1" x14ac:dyDescent="0.25">
      <c r="A74" s="144" t="s">
        <v>187</v>
      </c>
      <c r="B74" s="145"/>
      <c r="C74" s="145"/>
      <c r="D74" s="145"/>
      <c r="E74" s="145"/>
      <c r="F74" s="145"/>
      <c r="G74" s="164">
        <v>57.94</v>
      </c>
      <c r="H74" s="165"/>
      <c r="I74" s="165"/>
      <c r="J74" s="165"/>
      <c r="K74" s="164">
        <v>255.3</v>
      </c>
      <c r="L74" s="166"/>
      <c r="M74" s="164">
        <f ca="1">IF(ISNUMBER(INDIRECT("K" &amp; ROW())/INDIRECT("G" &amp; ROW())),INDIRECT("K" &amp; ROW())/INDIRECT("G" &amp; ROW()), " ")</f>
        <v>4.4062823610631687</v>
      </c>
      <c r="N74" s="146" t="s">
        <v>330</v>
      </c>
    </row>
    <row r="75" spans="1:14" x14ac:dyDescent="0.25">
      <c r="A75" s="147" t="s">
        <v>188</v>
      </c>
      <c r="B75" s="148"/>
      <c r="C75" s="148"/>
      <c r="D75" s="148"/>
      <c r="E75" s="148"/>
      <c r="F75" s="148"/>
      <c r="G75" s="167">
        <v>796.94</v>
      </c>
      <c r="H75" s="168"/>
      <c r="I75" s="168"/>
      <c r="J75" s="168"/>
      <c r="K75" s="167">
        <v>5824.3</v>
      </c>
      <c r="L75" s="169"/>
      <c r="M75" s="167">
        <f ca="1">IF(ISNUMBER(INDIRECT("K" &amp; ROW())/INDIRECT("G" &amp; ROW())),INDIRECT("K" &amp; ROW())/INDIRECT("G" &amp; ROW()), " ")</f>
        <v>7.3083293598012391</v>
      </c>
      <c r="N75" s="149" t="s">
        <v>330</v>
      </c>
    </row>
    <row r="76" spans="1:14" x14ac:dyDescent="0.25">
      <c r="A76" s="48"/>
      <c r="G76" s="67"/>
      <c r="H76" s="68"/>
      <c r="I76" s="68"/>
      <c r="J76" s="68"/>
      <c r="K76" s="67"/>
      <c r="L76" s="69"/>
      <c r="M76" s="67"/>
      <c r="N76" s="48"/>
    </row>
    <row r="77" spans="1:14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  <row r="78" spans="1:14" x14ac:dyDescent="0.25">
      <c r="A78" s="75" t="s">
        <v>70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  <row r="79" spans="1:14" x14ac:dyDescent="0.25">
      <c r="A79" s="3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75" t="s">
        <v>71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</sheetData>
  <mergeCells count="47">
    <mergeCell ref="A74:F74"/>
    <mergeCell ref="A75:F75"/>
    <mergeCell ref="A68:F68"/>
    <mergeCell ref="A69:F69"/>
    <mergeCell ref="A70:F70"/>
    <mergeCell ref="A71:F71"/>
    <mergeCell ref="A72:F72"/>
    <mergeCell ref="A73:F73"/>
    <mergeCell ref="A62:F62"/>
    <mergeCell ref="A63:F63"/>
    <mergeCell ref="A64:F64"/>
    <mergeCell ref="A65:F65"/>
    <mergeCell ref="A66:F66"/>
    <mergeCell ref="A67:F67"/>
    <mergeCell ref="A24:N24"/>
    <mergeCell ref="A25:N25"/>
    <mergeCell ref="A34:N34"/>
    <mergeCell ref="A40:N40"/>
    <mergeCell ref="A58:N58"/>
    <mergeCell ref="A59:N5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