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4" i="16"/>
  <c r="M5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56" i="16"/>
  <c r="M60" i="16"/>
  <c r="M64" i="16"/>
  <c r="M68" i="16"/>
  <c r="M62" i="16"/>
  <c r="M59" i="16"/>
  <c r="M67" i="16"/>
  <c r="M57" i="16"/>
  <c r="M61" i="16"/>
  <c r="M65" i="16"/>
  <c r="M58" i="16"/>
  <c r="M66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<sst xmlns="http://schemas.openxmlformats.org/spreadsheetml/2006/main" count="418" uniqueCount="284">
  <si>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</si>
  <si>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</si>
  <si>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</si>
  <si>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</si>
  <si>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</si>
  <si>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</si>
  <si>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</si>
  <si>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</si>
  <si>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</si>
  <si>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</si>
  <si>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</si>
  <si>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</si>
  <si>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</si>
  <si>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</si>
  <si>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</si>
  <si>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</si>
  <si>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</si>
  <si>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</si>
  <si>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</si>
  <si>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</si>
  <si>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</si>
  <si>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</si>
  <si>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</si>
  <si>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</si>
  <si>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</si>
  <si>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</si>
  <si>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</si>
  <si>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</si>
  <si>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</si>
  <si>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</si>
  <si>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</si>
  <si>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</si>
  <si>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</si>
  <si>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</si>
  <si>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</si>
  <si>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</si>
  <si>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</si>
  <si>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</si>
  <si>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</si>
  <si>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</si>
  <si>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</si>
  <si>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</si>
  <si>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</si>
  <si>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</si>
  <si>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</si>
  <si>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</si>
  <si>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</si>
  <si>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</si>
  <si>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</si>
  <si>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</si>
  <si>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</si>
  <si>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</si>
  <si>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</si>
  <si>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</si>
  <si>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</si>
  <si>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</si>
  <si>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</si>
  <si>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</si>
  <si>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</si>
  <si>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</si>
  <si>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</si>
  <si>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</si>
  <si>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</si>
  <si>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</si>
  <si>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</si>
  <si>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</si>
  <si>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</si>
  <si>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</si>
  <si>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</si>
  <si>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2</t>
  </si>
  <si>
    <t>Сдал:  _________________ //</t>
  </si>
  <si>
    <t>Принял:  _________________ //</t>
  </si>
  <si>
    <t>Раздел 1. ЯНВАРЬ</t>
  </si>
  <si>
    <t>кв.1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</si>
  <si>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</si>
  <si>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</si>
  <si>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</si>
  <si>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</si>
  <si>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</si>
  <si>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</si>
  <si>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</si>
  <si>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</si>
  <si>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</si>
  <si>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</si>
  <si>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</si>
  <si>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</si>
  <si>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Раздел 2. март</t>
  </si>
  <si>
    <t>кв.6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</si>
  <si>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</si>
  <si>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</si>
  <si>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</si>
  <si>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</si>
  <si>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</si>
  <si>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</si>
  <si>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</si>
  <si>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МАЙ</t>
  </si>
  <si>
    <t>подъезд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</si>
  <si>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</si>
  <si>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</si>
  <si>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</si>
  <si>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</si>
  <si>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</si>
  <si>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</si>
  <si>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</si>
  <si>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</si>
  <si>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</si>
  <si>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1000,16
_____
64,52</t>
  </si>
  <si>
    <t>54,89
_____
1,4</t>
  </si>
  <si>
    <t>22
21
12</t>
  </si>
  <si>
    <t>20
_____
1</t>
  </si>
  <si>
    <t>232
194
106</t>
  </si>
  <si>
    <t>220
_____
6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</si>
  <si>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</si>
  <si>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2,14
88
48</t>
  </si>
  <si>
    <t xml:space="preserve">
_____
9,44</t>
  </si>
  <si>
    <t xml:space="preserve">
_____
20</t>
  </si>
  <si>
    <t xml:space="preserve">
_____
67</t>
  </si>
  <si>
    <t>Раздел 4. ИЮНЬ</t>
  </si>
  <si>
    <t>кв.2</t>
  </si>
  <si>
    <t>0,03
88
48</t>
  </si>
  <si>
    <t>15
10
6</t>
  </si>
  <si>
    <t>10
_____
5</t>
  </si>
  <si>
    <t>130
97
53</t>
  </si>
  <si>
    <t>110
_____
20</t>
  </si>
  <si>
    <t>Раздел 5. АВГУСТ</t>
  </si>
  <si>
    <t>кв.3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</si>
  <si>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</si>
  <si>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
88
48</t>
  </si>
  <si>
    <t>1243,2
_____
3178,6</t>
  </si>
  <si>
    <t>174,53
_____
4,21</t>
  </si>
  <si>
    <t>46
12
7</t>
  </si>
  <si>
    <t>12
_____
32</t>
  </si>
  <si>
    <t>254
121
66</t>
  </si>
  <si>
    <t>137
_____
107</t>
  </si>
  <si>
    <t>Раздел 6. ОКТЯБРЬ</t>
  </si>
  <si>
    <t>92
26
15</t>
  </si>
  <si>
    <t>25
_____
64</t>
  </si>
  <si>
    <t>507
242
132</t>
  </si>
  <si>
    <t>274
_____
214</t>
  </si>
  <si>
    <t>19
_____
1</t>
  </si>
  <si>
    <t>ТЕРр65-5-1
Протяжа резьбовых соединений
100 шт.
НР 88%=103%*0.85 от ФОТ
СП 48%=60%*0.8 от ФОТ</t>
  </si>
  <si>
    <t>0,04
88
48</t>
  </si>
  <si>
    <t>929,07
_____
76,36</t>
  </si>
  <si>
    <t>40
38
22</t>
  </si>
  <si>
    <t>37
_____
3</t>
  </si>
  <si>
    <t>420
360
196</t>
  </si>
  <si>
    <t>409
_____
10</t>
  </si>
  <si>
    <t>Раздел 7. ДЕкАБРЬ</t>
  </si>
  <si>
    <t>Итого прямые затраты по акту</t>
  </si>
  <si>
    <t>128
_____
203</t>
  </si>
  <si>
    <t>1417
_____
654</t>
  </si>
  <si>
    <t>38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</si>
  <si>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</si>
  <si>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</si>
  <si>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</si>
  <si>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</si>
  <si>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</si>
  <si>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</si>
  <si>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</si>
  <si>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</si>
  <si>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</si>
  <si>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</si>
  <si>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</si>
  <si>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</si>
  <si>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</si>
  <si>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</si>
  <si>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</si>
  <si>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</si>
  <si>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</si>
  <si>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</si>
  <si>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</si>
  <si>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</si>
  <si>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</si>
  <si>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</si>
  <si>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</si>
  <si>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</si>
  <si>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</si>
  <si>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</si>
  <si>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</si>
  <si>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</si>
  <si>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</si>
  <si>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</si>
  <si>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</si>
  <si>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</si>
  <si>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</si>
  <si>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</si>
  <si>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</si>
  <si>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</si>
  <si>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</si>
  <si>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</si>
  <si>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</si>
  <si>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</si>
  <si>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</si>
  <si>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</si>
  <si>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</si>
  <si>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</si>
  <si>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</si>
  <si>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</si>
  <si>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</si>
  <si>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</si>
  <si>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</si>
  <si>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</si>
  <si>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</si>
  <si>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</si>
  <si>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</si>
  <si>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</si>
  <si>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</si>
  <si>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</si>
  <si>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</si>
  <si>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</si>
  <si>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</si>
  <si>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</si>
  <si>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</si>
  <si>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</si>
  <si>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</si>
  <si>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</si>
  <si>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</si>
  <si>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</si>
  <si>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</si>
  <si>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</si>
  <si>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</si>
  <si>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</si>
  <si>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</si>
  <si>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</si>
  <si>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</si>
  <si>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</si>
  <si>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</si>
  <si>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</si>
  <si>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</si>
  <si>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</si>
  <si>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</si>
  <si>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</si>
  <si>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</si>
  <si>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</si>
  <si>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</si>
  <si>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</si>
  <si>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</si>
  <si>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</si>
  <si>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</si>
  <si>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</si>
  <si>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</si>
  <si>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</si>
  <si>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</si>
  <si>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</si>
  <si>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</si>
  <si>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</si>
  <si>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</si>
  <si>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</si>
  <si>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</si>
  <si>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</si>
  <si>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</si>
  <si>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94,23
</t>
  </si>
  <si>
    <t>ГК ЕТО №4/1 от 31.01.2014 г., п.183*3.84/1000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</si>
  <si>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</si>
  <si>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</si>
  <si>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</si>
  <si>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</si>
  <si>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</si>
  <si>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</si>
  <si>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</si>
  <si>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</si>
  <si>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</si>
  <si>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</si>
  <si>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</si>
  <si>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</si>
  <si>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</si>
  <si>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</si>
  <si>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</si>
  <si>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</si>
  <si>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</si>
  <si>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</si>
  <si>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</si>
  <si>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</si>
  <si>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</si>
  <si>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</si>
  <si>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9,44
</t>
  </si>
  <si>
    <t xml:space="preserve">31,41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</si>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</sst>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D13" workbookViewId="0">
      <selection activeCell="D20" sqref="D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11.57</v>
      </c>
      <c r="X14" s="27">
        <v>11.57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283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589.77/1000</f>
        <v>0.58977000000000002</v>
      </c>
      <c r="I27" s="85"/>
      <c r="J27" s="35" t="s">
        <v>6</v>
      </c>
      <c r="K27" s="86">
        <f>4221.29/1000</f>
        <v>4.2212899999999998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1.158E-2</v>
      </c>
      <c r="I30" s="85"/>
      <c r="J30" s="35" t="s">
        <v>8</v>
      </c>
      <c r="K30" s="86">
        <f>(X14+X15)/1000</f>
        <v>1.158E-2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128</v>
      </c>
      <c r="Z30" s="71">
        <v>132</v>
      </c>
      <c r="AA30" s="71">
        <v>77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128/1000</f>
        <v>0.128</v>
      </c>
      <c r="I31" s="85"/>
      <c r="J31" s="35" t="s">
        <v>6</v>
      </c>
      <c r="K31" s="86">
        <f>1418/1000</f>
        <v>1.4179999999999999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1418</v>
      </c>
      <c r="Z31" s="72">
        <v>1250</v>
      </c>
      <c r="AA31" s="72">
        <v>681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15810.14</v>
      </c>
      <c r="F42" s="137" t="s">
        <v>76</v>
      </c>
      <c r="G42" s="136">
        <v>195.41</v>
      </c>
      <c r="H42" s="136">
        <v>8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81</v>
      </c>
      <c r="D43" s="141" t="s">
        <v>82</v>
      </c>
      <c r="E43" s="142">
        <v>26.3</v>
      </c>
      <c r="F43" s="143" t="s">
        <v>83</v>
      </c>
      <c r="G43" s="142"/>
      <c r="H43" s="142">
        <v>8</v>
      </c>
      <c r="I43" s="142" t="s">
        <v>77</v>
      </c>
      <c r="J43" s="142"/>
      <c r="K43" s="142">
        <v>36</v>
      </c>
      <c r="L43" s="143" t="s">
        <v>84</v>
      </c>
      <c r="M43" s="143"/>
      <c r="N43" s="143" t="s">
        <v>85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8">
        <v>3</v>
      </c>
      <c r="B46" s="139">
        <v>3</v>
      </c>
      <c r="C46" s="140" t="s">
        <v>88</v>
      </c>
      <c r="D46" s="141" t="s">
        <v>89</v>
      </c>
      <c r="E46" s="142">
        <v>508.07</v>
      </c>
      <c r="F46" s="143" t="s">
        <v>90</v>
      </c>
      <c r="G46" s="142">
        <v>1.03</v>
      </c>
      <c r="H46" s="142" t="s">
        <v>91</v>
      </c>
      <c r="I46" s="142" t="s">
        <v>92</v>
      </c>
      <c r="J46" s="142"/>
      <c r="K46" s="142" t="s">
        <v>93</v>
      </c>
      <c r="L46" s="143" t="s">
        <v>94</v>
      </c>
      <c r="M46" s="143"/>
      <c r="N46" s="143" t="s">
        <v>80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95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4</v>
      </c>
      <c r="B49" s="133">
        <v>4</v>
      </c>
      <c r="C49" s="134" t="s">
        <v>97</v>
      </c>
      <c r="D49" s="135" t="s">
        <v>98</v>
      </c>
      <c r="E49" s="136">
        <v>2250.2399999999998</v>
      </c>
      <c r="F49" s="137" t="s">
        <v>99</v>
      </c>
      <c r="G49" s="136" t="s">
        <v>100</v>
      </c>
      <c r="H49" s="136" t="s">
        <v>101</v>
      </c>
      <c r="I49" s="136" t="s">
        <v>102</v>
      </c>
      <c r="J49" s="136"/>
      <c r="K49" s="136" t="s">
        <v>103</v>
      </c>
      <c r="L49" s="137" t="s">
        <v>104</v>
      </c>
      <c r="M49" s="137"/>
      <c r="N49" s="137" t="s">
        <v>80</v>
      </c>
      <c r="O49" s="137"/>
      <c r="P49" s="137"/>
      <c r="Q49" s="137"/>
      <c r="R49" s="137"/>
      <c r="S49" s="137"/>
      <c r="T49" s="137"/>
      <c r="U49" s="137"/>
      <c r="V49" s="137"/>
    </row>
    <row r="50" spans="1:22" ht="91.2" x14ac:dyDescent="0.25">
      <c r="A50" s="132">
        <v>5</v>
      </c>
      <c r="B50" s="133">
        <v>5</v>
      </c>
      <c r="C50" s="134" t="s">
        <v>105</v>
      </c>
      <c r="D50" s="135" t="s">
        <v>98</v>
      </c>
      <c r="E50" s="136">
        <v>1119.57</v>
      </c>
      <c r="F50" s="137" t="s">
        <v>106</v>
      </c>
      <c r="G50" s="136" t="s">
        <v>107</v>
      </c>
      <c r="H50" s="136" t="s">
        <v>108</v>
      </c>
      <c r="I50" s="136" t="s">
        <v>109</v>
      </c>
      <c r="J50" s="136">
        <v>1</v>
      </c>
      <c r="K50" s="136" t="s">
        <v>110</v>
      </c>
      <c r="L50" s="137" t="s">
        <v>111</v>
      </c>
      <c r="M50" s="137"/>
      <c r="N50" s="137" t="s">
        <v>80</v>
      </c>
      <c r="O50" s="137"/>
      <c r="P50" s="137"/>
      <c r="Q50" s="137"/>
      <c r="R50" s="137"/>
      <c r="S50" s="137"/>
      <c r="T50" s="137"/>
      <c r="U50" s="137"/>
      <c r="V50" s="137">
        <v>6</v>
      </c>
    </row>
    <row r="51" spans="1:22" ht="79.8" x14ac:dyDescent="0.25">
      <c r="A51" s="138">
        <v>6</v>
      </c>
      <c r="B51" s="139">
        <v>6</v>
      </c>
      <c r="C51" s="140" t="s">
        <v>112</v>
      </c>
      <c r="D51" s="141" t="s">
        <v>113</v>
      </c>
      <c r="E51" s="142">
        <v>9.44</v>
      </c>
      <c r="F51" s="143" t="s">
        <v>114</v>
      </c>
      <c r="G51" s="142"/>
      <c r="H51" s="142">
        <v>20</v>
      </c>
      <c r="I51" s="142" t="s">
        <v>115</v>
      </c>
      <c r="J51" s="142"/>
      <c r="K51" s="142">
        <v>67</v>
      </c>
      <c r="L51" s="143" t="s">
        <v>116</v>
      </c>
      <c r="M51" s="143"/>
      <c r="N51" s="143" t="s">
        <v>85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7</v>
      </c>
      <c r="B54" s="139">
        <v>7</v>
      </c>
      <c r="C54" s="140" t="s">
        <v>88</v>
      </c>
      <c r="D54" s="141" t="s">
        <v>119</v>
      </c>
      <c r="E54" s="142">
        <v>508.07</v>
      </c>
      <c r="F54" s="143" t="s">
        <v>90</v>
      </c>
      <c r="G54" s="142">
        <v>1.03</v>
      </c>
      <c r="H54" s="142" t="s">
        <v>120</v>
      </c>
      <c r="I54" s="142" t="s">
        <v>121</v>
      </c>
      <c r="J54" s="142"/>
      <c r="K54" s="142" t="s">
        <v>122</v>
      </c>
      <c r="L54" s="143" t="s">
        <v>123</v>
      </c>
      <c r="M54" s="143"/>
      <c r="N54" s="143" t="s">
        <v>80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124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125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91.2" x14ac:dyDescent="0.25">
      <c r="A57" s="138">
        <v>8</v>
      </c>
      <c r="B57" s="139">
        <v>8</v>
      </c>
      <c r="C57" s="140" t="s">
        <v>126</v>
      </c>
      <c r="D57" s="141" t="s">
        <v>127</v>
      </c>
      <c r="E57" s="142">
        <v>4596.33</v>
      </c>
      <c r="F57" s="143" t="s">
        <v>128</v>
      </c>
      <c r="G57" s="142" t="s">
        <v>129</v>
      </c>
      <c r="H57" s="142" t="s">
        <v>130</v>
      </c>
      <c r="I57" s="142" t="s">
        <v>131</v>
      </c>
      <c r="J57" s="142">
        <v>2</v>
      </c>
      <c r="K57" s="142" t="s">
        <v>132</v>
      </c>
      <c r="L57" s="143" t="s">
        <v>133</v>
      </c>
      <c r="M57" s="143"/>
      <c r="N57" s="143" t="s">
        <v>80</v>
      </c>
      <c r="O57" s="143"/>
      <c r="P57" s="143"/>
      <c r="Q57" s="143"/>
      <c r="R57" s="143"/>
      <c r="S57" s="143"/>
      <c r="T57" s="143"/>
      <c r="U57" s="143"/>
      <c r="V57" s="143">
        <v>10</v>
      </c>
    </row>
    <row r="58" spans="1:22" ht="19.350000000000001" customHeight="1" x14ac:dyDescent="0.25">
      <c r="A58" s="128" t="s">
        <v>134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125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91.2" x14ac:dyDescent="0.25">
      <c r="A60" s="132">
        <v>9</v>
      </c>
      <c r="B60" s="133">
        <v>9</v>
      </c>
      <c r="C60" s="134" t="s">
        <v>126</v>
      </c>
      <c r="D60" s="135" t="s">
        <v>98</v>
      </c>
      <c r="E60" s="136">
        <v>4596.33</v>
      </c>
      <c r="F60" s="137" t="s">
        <v>128</v>
      </c>
      <c r="G60" s="136" t="s">
        <v>129</v>
      </c>
      <c r="H60" s="136" t="s">
        <v>135</v>
      </c>
      <c r="I60" s="136" t="s">
        <v>136</v>
      </c>
      <c r="J60" s="136">
        <v>3</v>
      </c>
      <c r="K60" s="136" t="s">
        <v>137</v>
      </c>
      <c r="L60" s="137" t="s">
        <v>138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 t="s">
        <v>139</v>
      </c>
    </row>
    <row r="61" spans="1:22" ht="18.45" customHeight="1" x14ac:dyDescent="0.25">
      <c r="A61" s="130" t="s">
        <v>125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8">
        <v>10</v>
      </c>
      <c r="B62" s="139">
        <v>10</v>
      </c>
      <c r="C62" s="140" t="s">
        <v>140</v>
      </c>
      <c r="D62" s="141" t="s">
        <v>141</v>
      </c>
      <c r="E62" s="142">
        <v>1010.59</v>
      </c>
      <c r="F62" s="143" t="s">
        <v>142</v>
      </c>
      <c r="G62" s="142">
        <v>5.16</v>
      </c>
      <c r="H62" s="142" t="s">
        <v>143</v>
      </c>
      <c r="I62" s="142" t="s">
        <v>144</v>
      </c>
      <c r="J62" s="142"/>
      <c r="K62" s="142" t="s">
        <v>145</v>
      </c>
      <c r="L62" s="143" t="s">
        <v>146</v>
      </c>
      <c r="M62" s="143"/>
      <c r="N62" s="143" t="s">
        <v>80</v>
      </c>
      <c r="O62" s="143"/>
      <c r="P62" s="143"/>
      <c r="Q62" s="143"/>
      <c r="R62" s="143"/>
      <c r="S62" s="143"/>
      <c r="T62" s="143"/>
      <c r="U62" s="143"/>
      <c r="V62" s="143">
        <v>1</v>
      </c>
    </row>
    <row r="63" spans="1:22" ht="19.350000000000001" customHeight="1" x14ac:dyDescent="0.25">
      <c r="A63" s="128" t="s">
        <v>147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118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11</v>
      </c>
      <c r="B65" s="133">
        <v>11</v>
      </c>
      <c r="C65" s="134" t="s">
        <v>74</v>
      </c>
      <c r="D65" s="135" t="s">
        <v>75</v>
      </c>
      <c r="E65" s="136">
        <v>15810.14</v>
      </c>
      <c r="F65" s="137" t="s">
        <v>76</v>
      </c>
      <c r="G65" s="136">
        <v>195.41</v>
      </c>
      <c r="H65" s="136">
        <v>8</v>
      </c>
      <c r="I65" s="136" t="s">
        <v>77</v>
      </c>
      <c r="J65" s="136"/>
      <c r="K65" s="136" t="s">
        <v>78</v>
      </c>
      <c r="L65" s="137" t="s">
        <v>79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>
        <v>1</v>
      </c>
    </row>
    <row r="66" spans="1:22" ht="34.200000000000003" x14ac:dyDescent="0.25">
      <c r="A66" s="138">
        <v>12</v>
      </c>
      <c r="B66" s="139">
        <v>12</v>
      </c>
      <c r="C66" s="140" t="s">
        <v>81</v>
      </c>
      <c r="D66" s="141" t="s">
        <v>82</v>
      </c>
      <c r="E66" s="142">
        <v>26.3</v>
      </c>
      <c r="F66" s="143" t="s">
        <v>83</v>
      </c>
      <c r="G66" s="142"/>
      <c r="H66" s="142">
        <v>8</v>
      </c>
      <c r="I66" s="142" t="s">
        <v>77</v>
      </c>
      <c r="J66" s="142"/>
      <c r="K66" s="142">
        <v>36</v>
      </c>
      <c r="L66" s="143" t="s">
        <v>84</v>
      </c>
      <c r="M66" s="143"/>
      <c r="N66" s="143" t="s">
        <v>85</v>
      </c>
      <c r="O66" s="143"/>
      <c r="P66" s="143"/>
      <c r="Q66" s="143"/>
      <c r="R66" s="143"/>
      <c r="S66" s="143"/>
      <c r="T66" s="143"/>
      <c r="U66" s="143"/>
      <c r="V66" s="143"/>
    </row>
    <row r="67" spans="1:22" ht="34.200000000000003" x14ac:dyDescent="0.25">
      <c r="A67" s="144" t="s">
        <v>148</v>
      </c>
      <c r="B67" s="145"/>
      <c r="C67" s="145"/>
      <c r="D67" s="145"/>
      <c r="E67" s="145"/>
      <c r="F67" s="145"/>
      <c r="G67" s="145"/>
      <c r="H67" s="146">
        <v>337</v>
      </c>
      <c r="I67" s="146" t="s">
        <v>149</v>
      </c>
      <c r="J67" s="146">
        <v>6</v>
      </c>
      <c r="K67" s="146">
        <v>2109</v>
      </c>
      <c r="L67" s="146" t="s">
        <v>150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151</v>
      </c>
    </row>
    <row r="68" spans="1:22" x14ac:dyDescent="0.25">
      <c r="A68" s="144" t="s">
        <v>152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153</v>
      </c>
      <c r="B69" s="145"/>
      <c r="C69" s="145"/>
      <c r="D69" s="145"/>
      <c r="E69" s="145"/>
      <c r="F69" s="145"/>
      <c r="G69" s="145"/>
      <c r="H69" s="146">
        <v>128</v>
      </c>
      <c r="I69" s="146"/>
      <c r="J69" s="146"/>
      <c r="K69" s="146">
        <v>1418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154</v>
      </c>
      <c r="B70" s="145"/>
      <c r="C70" s="145"/>
      <c r="D70" s="145"/>
      <c r="E70" s="145"/>
      <c r="F70" s="145"/>
      <c r="G70" s="145"/>
      <c r="H70" s="146">
        <v>203</v>
      </c>
      <c r="I70" s="146"/>
      <c r="J70" s="146"/>
      <c r="K70" s="146">
        <v>654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155</v>
      </c>
      <c r="B71" s="145"/>
      <c r="C71" s="145"/>
      <c r="D71" s="145"/>
      <c r="E71" s="145"/>
      <c r="F71" s="145"/>
      <c r="G71" s="145"/>
      <c r="H71" s="146">
        <v>6</v>
      </c>
      <c r="I71" s="146"/>
      <c r="J71" s="146"/>
      <c r="K71" s="146">
        <v>38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156</v>
      </c>
      <c r="B72" s="148"/>
      <c r="C72" s="148"/>
      <c r="D72" s="148"/>
      <c r="E72" s="148"/>
      <c r="F72" s="148"/>
      <c r="G72" s="148"/>
      <c r="H72" s="149">
        <v>132</v>
      </c>
      <c r="I72" s="149"/>
      <c r="J72" s="149"/>
      <c r="K72" s="149">
        <v>1250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157</v>
      </c>
      <c r="B73" s="148"/>
      <c r="C73" s="148"/>
      <c r="D73" s="148"/>
      <c r="E73" s="148"/>
      <c r="F73" s="148"/>
      <c r="G73" s="148"/>
      <c r="H73" s="149">
        <v>77</v>
      </c>
      <c r="I73" s="149"/>
      <c r="J73" s="149"/>
      <c r="K73" s="149">
        <v>681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158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4" t="s">
        <v>159</v>
      </c>
      <c r="B75" s="145"/>
      <c r="C75" s="145"/>
      <c r="D75" s="145"/>
      <c r="E75" s="145"/>
      <c r="F75" s="145"/>
      <c r="G75" s="145"/>
      <c r="H75" s="146">
        <v>32</v>
      </c>
      <c r="I75" s="146"/>
      <c r="J75" s="146"/>
      <c r="K75" s="146">
        <v>147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160</v>
      </c>
      <c r="B76" s="145"/>
      <c r="C76" s="145"/>
      <c r="D76" s="145"/>
      <c r="E76" s="145"/>
      <c r="F76" s="145"/>
      <c r="G76" s="145"/>
      <c r="H76" s="146">
        <v>514</v>
      </c>
      <c r="I76" s="146"/>
      <c r="J76" s="146"/>
      <c r="K76" s="146">
        <v>3893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161</v>
      </c>
      <c r="B77" s="145"/>
      <c r="C77" s="145"/>
      <c r="D77" s="145"/>
      <c r="E77" s="145"/>
      <c r="F77" s="145"/>
      <c r="G77" s="145"/>
      <c r="H77" s="146">
        <v>546</v>
      </c>
      <c r="I77" s="146"/>
      <c r="J77" s="146"/>
      <c r="K77" s="146">
        <v>4040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162</v>
      </c>
      <c r="B78" s="145"/>
      <c r="C78" s="145"/>
      <c r="D78" s="145"/>
      <c r="E78" s="145"/>
      <c r="F78" s="145"/>
      <c r="G78" s="145"/>
      <c r="H78" s="146">
        <v>43.77</v>
      </c>
      <c r="I78" s="146"/>
      <c r="J78" s="146"/>
      <c r="K78" s="146">
        <v>181.29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163</v>
      </c>
      <c r="B79" s="148"/>
      <c r="C79" s="148"/>
      <c r="D79" s="148"/>
      <c r="E79" s="148"/>
      <c r="F79" s="148"/>
      <c r="G79" s="148"/>
      <c r="H79" s="149">
        <v>589.77</v>
      </c>
      <c r="I79" s="149"/>
      <c r="J79" s="149"/>
      <c r="K79" s="149">
        <v>4221.29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64</v>
      </c>
      <c r="D81" s="48"/>
      <c r="E81" s="48"/>
      <c r="F81" s="48"/>
      <c r="G81" s="48"/>
      <c r="H81" s="74">
        <f>IF(ISBLANK(Y30),"",ROUND(Z30/Y30,2)*100)</f>
        <v>103</v>
      </c>
      <c r="I81" s="48"/>
      <c r="J81" s="48"/>
      <c r="K81" s="74">
        <f>IF(ISBLANK(Y31),"",ROUND(Z31/Y31,2)*100)</f>
        <v>88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65</v>
      </c>
      <c r="D82" s="48"/>
      <c r="E82" s="48"/>
      <c r="F82" s="48"/>
      <c r="G82" s="48"/>
      <c r="H82" s="45">
        <f>IF(ISBLANK(Y30),"",ROUND(AA30/Y30,2)*100)</f>
        <v>60</v>
      </c>
      <c r="I82" s="48"/>
      <c r="J82" s="48"/>
      <c r="K82" s="45">
        <f>IF(ISBLANK(Y31),"",ROUND(AA31/Y31,2)*100)</f>
        <v>48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60">
    <mergeCell ref="A76:G76"/>
    <mergeCell ref="A77:G77"/>
    <mergeCell ref="A78:G78"/>
    <mergeCell ref="A79:G79"/>
    <mergeCell ref="A70:G70"/>
    <mergeCell ref="A71:G71"/>
    <mergeCell ref="A72:G72"/>
    <mergeCell ref="A73:G73"/>
    <mergeCell ref="A74:G74"/>
    <mergeCell ref="A75:G75"/>
    <mergeCell ref="A61:V61"/>
    <mergeCell ref="A63:V63"/>
    <mergeCell ref="A64:V64"/>
    <mergeCell ref="A67:G67"/>
    <mergeCell ref="A68:G68"/>
    <mergeCell ref="A69:G69"/>
    <mergeCell ref="A52:V52"/>
    <mergeCell ref="A53:V53"/>
    <mergeCell ref="A55:V55"/>
    <mergeCell ref="A56:V56"/>
    <mergeCell ref="A58:V58"/>
    <mergeCell ref="A59:V59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589.77/1000</f>
        <v>0.58977000000000002</v>
      </c>
      <c r="H11" s="85"/>
      <c r="I11" s="55" t="s">
        <v>6</v>
      </c>
      <c r="J11" s="86">
        <f>4221.29/1000</f>
        <v>4.2212899999999998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1.158E-2</v>
      </c>
      <c r="H14" s="85"/>
      <c r="I14" s="55" t="s">
        <v>8</v>
      </c>
      <c r="J14" s="86">
        <f>(P14+P15)/1000</f>
        <v>1.158E-2</v>
      </c>
      <c r="K14" s="87"/>
      <c r="L14" s="58">
        <v>128</v>
      </c>
      <c r="M14" s="35" t="s">
        <v>8</v>
      </c>
      <c r="N14" s="57"/>
      <c r="O14" s="26">
        <v>11.57</v>
      </c>
      <c r="P14" s="27">
        <v>11.57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128/1000</f>
        <v>0.128</v>
      </c>
      <c r="H15" s="117"/>
      <c r="I15" s="55" t="s">
        <v>6</v>
      </c>
      <c r="J15" s="86">
        <f>1418/1000</f>
        <v>1.4179999999999999</v>
      </c>
      <c r="K15" s="87"/>
      <c r="L15" s="59">
        <v>1417</v>
      </c>
      <c r="M15" s="35" t="s">
        <v>6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166</v>
      </c>
      <c r="C26" s="134" t="s">
        <v>167</v>
      </c>
      <c r="D26" s="154" t="s">
        <v>168</v>
      </c>
      <c r="E26" s="155">
        <v>2.58</v>
      </c>
      <c r="F26" s="136" t="s">
        <v>169</v>
      </c>
      <c r="G26" s="136">
        <v>26.65</v>
      </c>
      <c r="H26" s="156"/>
      <c r="I26" s="156"/>
      <c r="J26" s="136" t="s">
        <v>170</v>
      </c>
      <c r="K26" s="136">
        <v>293.89</v>
      </c>
      <c r="L26" s="157"/>
      <c r="M26" s="156">
        <f>IF(ISNUMBER(K26/G26),IF(NOT(K26/G26=0),K26/G26, " "), " ")</f>
        <v>11.027767354596623</v>
      </c>
      <c r="N26" s="154"/>
    </row>
    <row r="27" spans="1:23" s="29" customFormat="1" ht="22.8" x14ac:dyDescent="0.25">
      <c r="A27" s="152">
        <v>2</v>
      </c>
      <c r="B27" s="153" t="s">
        <v>171</v>
      </c>
      <c r="C27" s="134" t="s">
        <v>172</v>
      </c>
      <c r="D27" s="154" t="s">
        <v>168</v>
      </c>
      <c r="E27" s="155">
        <v>5.12</v>
      </c>
      <c r="F27" s="136" t="s">
        <v>173</v>
      </c>
      <c r="G27" s="136">
        <v>57.34</v>
      </c>
      <c r="H27" s="156"/>
      <c r="I27" s="156"/>
      <c r="J27" s="136" t="s">
        <v>174</v>
      </c>
      <c r="K27" s="136">
        <v>631.91</v>
      </c>
      <c r="L27" s="157"/>
      <c r="M27" s="156">
        <f>IF(ISNUMBER(K27/G27),IF(NOT(K27/G27=0),K27/G27, " "), " ")</f>
        <v>11.0204046041158</v>
      </c>
      <c r="N27" s="154"/>
    </row>
    <row r="28" spans="1:23" s="29" customFormat="1" ht="22.8" x14ac:dyDescent="0.25">
      <c r="A28" s="152">
        <v>3</v>
      </c>
      <c r="B28" s="153" t="s">
        <v>175</v>
      </c>
      <c r="C28" s="134" t="s">
        <v>176</v>
      </c>
      <c r="D28" s="154" t="s">
        <v>168</v>
      </c>
      <c r="E28" s="155">
        <v>3.24</v>
      </c>
      <c r="F28" s="136" t="s">
        <v>177</v>
      </c>
      <c r="G28" s="136">
        <v>37.159999999999997</v>
      </c>
      <c r="H28" s="156"/>
      <c r="I28" s="156"/>
      <c r="J28" s="136" t="s">
        <v>178</v>
      </c>
      <c r="K28" s="136">
        <v>409.44</v>
      </c>
      <c r="L28" s="157"/>
      <c r="M28" s="156">
        <f>IF(ISNUMBER(K28/G28),IF(NOT(K28/G28=0),K28/G28, " "), " ")</f>
        <v>11.018299246501616</v>
      </c>
      <c r="N28" s="154"/>
    </row>
    <row r="29" spans="1:23" s="29" customFormat="1" ht="22.8" x14ac:dyDescent="0.25">
      <c r="A29" s="152">
        <v>4</v>
      </c>
      <c r="B29" s="153" t="s">
        <v>179</v>
      </c>
      <c r="C29" s="134" t="s">
        <v>180</v>
      </c>
      <c r="D29" s="154" t="s">
        <v>168</v>
      </c>
      <c r="E29" s="155">
        <v>0.56999999999999995</v>
      </c>
      <c r="F29" s="136" t="s">
        <v>181</v>
      </c>
      <c r="G29" s="136">
        <v>6.86</v>
      </c>
      <c r="H29" s="156"/>
      <c r="I29" s="156"/>
      <c r="J29" s="136" t="s">
        <v>182</v>
      </c>
      <c r="K29" s="136">
        <v>75.540000000000006</v>
      </c>
      <c r="L29" s="157"/>
      <c r="M29" s="156">
        <f>IF(ISNUMBER(K29/G29),IF(NOT(K29/G29=0),K29/G29, " "), " ")</f>
        <v>11.011661807580175</v>
      </c>
      <c r="N29" s="154"/>
    </row>
    <row r="30" spans="1:23" ht="22.8" x14ac:dyDescent="0.25">
      <c r="A30" s="152">
        <v>5</v>
      </c>
      <c r="B30" s="153" t="s">
        <v>183</v>
      </c>
      <c r="C30" s="134" t="s">
        <v>184</v>
      </c>
      <c r="D30" s="154" t="s">
        <v>168</v>
      </c>
      <c r="E30" s="155">
        <v>0.06</v>
      </c>
      <c r="F30" s="136" t="s">
        <v>185</v>
      </c>
      <c r="G30" s="136">
        <v>0.78</v>
      </c>
      <c r="H30" s="156"/>
      <c r="I30" s="156"/>
      <c r="J30" s="136" t="s">
        <v>186</v>
      </c>
      <c r="K30" s="136">
        <v>8.66</v>
      </c>
      <c r="L30" s="157"/>
      <c r="M30" s="156">
        <f>IF(ISNUMBER(K30/G30),IF(NOT(K30/G30=0),K30/G30, " "), " ")</f>
        <v>11.102564102564102</v>
      </c>
      <c r="N30" s="154"/>
    </row>
    <row r="31" spans="1:23" ht="22.8" x14ac:dyDescent="0.25">
      <c r="A31" s="152">
        <v>6</v>
      </c>
      <c r="B31" s="153">
        <v>2</v>
      </c>
      <c r="C31" s="134" t="s">
        <v>187</v>
      </c>
      <c r="D31" s="154" t="s">
        <v>168</v>
      </c>
      <c r="E31" s="155">
        <v>0.01</v>
      </c>
      <c r="F31" s="136" t="s">
        <v>188</v>
      </c>
      <c r="G31" s="136"/>
      <c r="H31" s="156"/>
      <c r="I31" s="156"/>
      <c r="J31" s="136" t="s">
        <v>188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189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30303</v>
      </c>
      <c r="C33" s="134" t="s">
        <v>190</v>
      </c>
      <c r="D33" s="154" t="s">
        <v>191</v>
      </c>
      <c r="E33" s="155">
        <v>0.02</v>
      </c>
      <c r="F33" s="136" t="s">
        <v>192</v>
      </c>
      <c r="G33" s="136">
        <v>0.02</v>
      </c>
      <c r="H33" s="156"/>
      <c r="I33" s="156"/>
      <c r="J33" s="136" t="s">
        <v>193</v>
      </c>
      <c r="K33" s="136">
        <v>0.1</v>
      </c>
      <c r="L33" s="157"/>
      <c r="M33" s="156">
        <f>IF(ISNUMBER(K33/G33),IF(NOT(K33/G33=0),K33/G33, " "), " ")</f>
        <v>5</v>
      </c>
      <c r="N33" s="154" t="s">
        <v>194</v>
      </c>
    </row>
    <row r="34" spans="1:14" ht="22.8" x14ac:dyDescent="0.25">
      <c r="A34" s="152">
        <v>8</v>
      </c>
      <c r="B34" s="153">
        <v>30954</v>
      </c>
      <c r="C34" s="134" t="s">
        <v>195</v>
      </c>
      <c r="D34" s="154" t="s">
        <v>191</v>
      </c>
      <c r="E34" s="155">
        <v>0.01</v>
      </c>
      <c r="F34" s="136" t="s">
        <v>196</v>
      </c>
      <c r="G34" s="136">
        <v>0.34</v>
      </c>
      <c r="H34" s="156"/>
      <c r="I34" s="156"/>
      <c r="J34" s="136" t="s">
        <v>197</v>
      </c>
      <c r="K34" s="136">
        <v>1.55</v>
      </c>
      <c r="L34" s="157"/>
      <c r="M34" s="156">
        <f>IF(ISNUMBER(K34/G34),IF(NOT(K34/G34=0),K34/G34, " "), " ")</f>
        <v>4.5588235294117645</v>
      </c>
      <c r="N34" s="154" t="s">
        <v>198</v>
      </c>
    </row>
    <row r="35" spans="1:14" ht="22.8" x14ac:dyDescent="0.25">
      <c r="A35" s="152">
        <v>9</v>
      </c>
      <c r="B35" s="153">
        <v>40502</v>
      </c>
      <c r="C35" s="134" t="s">
        <v>199</v>
      </c>
      <c r="D35" s="154" t="s">
        <v>191</v>
      </c>
      <c r="E35" s="155">
        <v>0.59</v>
      </c>
      <c r="F35" s="136" t="s">
        <v>200</v>
      </c>
      <c r="G35" s="136">
        <v>4.63</v>
      </c>
      <c r="H35" s="156"/>
      <c r="I35" s="156"/>
      <c r="J35" s="136" t="s">
        <v>201</v>
      </c>
      <c r="K35" s="136">
        <v>26.55</v>
      </c>
      <c r="L35" s="157"/>
      <c r="M35" s="156">
        <f>IF(ISNUMBER(K35/G35),IF(NOT(K35/G35=0),K35/G35, " "), " ")</f>
        <v>5.7343412526997843</v>
      </c>
      <c r="N35" s="154" t="s">
        <v>194</v>
      </c>
    </row>
    <row r="36" spans="1:14" ht="22.8" x14ac:dyDescent="0.25">
      <c r="A36" s="152">
        <v>10</v>
      </c>
      <c r="B36" s="153">
        <v>40504</v>
      </c>
      <c r="C36" s="134" t="s">
        <v>202</v>
      </c>
      <c r="D36" s="154" t="s">
        <v>191</v>
      </c>
      <c r="E36" s="155">
        <v>0.25</v>
      </c>
      <c r="F36" s="136" t="s">
        <v>203</v>
      </c>
      <c r="G36" s="136">
        <v>0.32</v>
      </c>
      <c r="H36" s="156"/>
      <c r="I36" s="156"/>
      <c r="J36" s="136" t="s">
        <v>204</v>
      </c>
      <c r="K36" s="136">
        <v>0.75</v>
      </c>
      <c r="L36" s="157"/>
      <c r="M36" s="156">
        <f>IF(ISNUMBER(K36/G36),IF(NOT(K36/G36=0),K36/G36, " "), " ")</f>
        <v>2.34375</v>
      </c>
      <c r="N36" s="154" t="s">
        <v>194</v>
      </c>
    </row>
    <row r="37" spans="1:14" ht="22.8" x14ac:dyDescent="0.25">
      <c r="A37" s="152">
        <v>11</v>
      </c>
      <c r="B37" s="153">
        <v>400001</v>
      </c>
      <c r="C37" s="134" t="s">
        <v>205</v>
      </c>
      <c r="D37" s="154" t="s">
        <v>191</v>
      </c>
      <c r="E37" s="155">
        <v>0.01</v>
      </c>
      <c r="F37" s="136" t="s">
        <v>206</v>
      </c>
      <c r="G37" s="136">
        <v>1.03</v>
      </c>
      <c r="H37" s="156"/>
      <c r="I37" s="156"/>
      <c r="J37" s="136" t="s">
        <v>207</v>
      </c>
      <c r="K37" s="136">
        <v>5.7</v>
      </c>
      <c r="L37" s="157"/>
      <c r="M37" s="156">
        <f>IF(ISNUMBER(K37/G37),IF(NOT(K37/G37=0),K37/G37, " "), " ")</f>
        <v>5.5339805825242721</v>
      </c>
      <c r="N37" s="154" t="s">
        <v>194</v>
      </c>
    </row>
    <row r="38" spans="1:14" ht="19.350000000000001" customHeight="1" x14ac:dyDescent="0.25">
      <c r="A38" s="128" t="s">
        <v>208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12</v>
      </c>
      <c r="B39" s="153" t="s">
        <v>209</v>
      </c>
      <c r="C39" s="134" t="s">
        <v>210</v>
      </c>
      <c r="D39" s="154" t="s">
        <v>211</v>
      </c>
      <c r="E39" s="155">
        <v>5.0999999999999997E-2</v>
      </c>
      <c r="F39" s="136" t="s">
        <v>212</v>
      </c>
      <c r="G39" s="136">
        <v>0.32</v>
      </c>
      <c r="H39" s="156">
        <v>41.25</v>
      </c>
      <c r="I39" s="156">
        <v>2.1</v>
      </c>
      <c r="J39" s="136" t="s">
        <v>213</v>
      </c>
      <c r="K39" s="136">
        <v>2.2400000000000002</v>
      </c>
      <c r="L39" s="157"/>
      <c r="M39" s="156">
        <f>IF(ISNUMBER(K39/G39),IF(NOT(K39/G39=0),K39/G39, " "), " ")</f>
        <v>7.0000000000000009</v>
      </c>
      <c r="N39" s="154" t="s">
        <v>214</v>
      </c>
    </row>
    <row r="40" spans="1:14" ht="34.200000000000003" x14ac:dyDescent="0.25">
      <c r="A40" s="152">
        <v>13</v>
      </c>
      <c r="B40" s="153" t="s">
        <v>215</v>
      </c>
      <c r="C40" s="134" t="s">
        <v>216</v>
      </c>
      <c r="D40" s="154" t="s">
        <v>217</v>
      </c>
      <c r="E40" s="155">
        <v>1E-4</v>
      </c>
      <c r="F40" s="136" t="s">
        <v>218</v>
      </c>
      <c r="G40" s="136">
        <v>1.83</v>
      </c>
      <c r="H40" s="156">
        <v>60646.19</v>
      </c>
      <c r="I40" s="156">
        <v>6.06</v>
      </c>
      <c r="J40" s="136" t="s">
        <v>219</v>
      </c>
      <c r="K40" s="136">
        <v>6.2</v>
      </c>
      <c r="L40" s="157"/>
      <c r="M40" s="156">
        <f>IF(ISNUMBER(K40/G40),IF(NOT(K40/G40=0),K40/G40, " "), " ")</f>
        <v>3.3879781420765025</v>
      </c>
      <c r="N40" s="154" t="s">
        <v>220</v>
      </c>
    </row>
    <row r="41" spans="1:14" ht="22.8" x14ac:dyDescent="0.25">
      <c r="A41" s="152">
        <v>14</v>
      </c>
      <c r="B41" s="153" t="s">
        <v>221</v>
      </c>
      <c r="C41" s="134" t="s">
        <v>222</v>
      </c>
      <c r="D41" s="154" t="s">
        <v>217</v>
      </c>
      <c r="E41" s="155">
        <v>2.0000000000000001E-4</v>
      </c>
      <c r="F41" s="136" t="s">
        <v>223</v>
      </c>
      <c r="G41" s="136">
        <v>2.14</v>
      </c>
      <c r="H41" s="156">
        <v>53556.78</v>
      </c>
      <c r="I41" s="156">
        <v>10.72</v>
      </c>
      <c r="J41" s="136" t="s">
        <v>224</v>
      </c>
      <c r="K41" s="136">
        <v>10.94</v>
      </c>
      <c r="L41" s="157"/>
      <c r="M41" s="156">
        <f>IF(ISNUMBER(K41/G41),IF(NOT(K41/G41=0),K41/G41, " "), " ")</f>
        <v>5.1121495327102799</v>
      </c>
      <c r="N41" s="154" t="s">
        <v>225</v>
      </c>
    </row>
    <row r="42" spans="1:14" ht="22.8" x14ac:dyDescent="0.25">
      <c r="A42" s="152">
        <v>15</v>
      </c>
      <c r="B42" s="153" t="s">
        <v>226</v>
      </c>
      <c r="C42" s="134" t="s">
        <v>227</v>
      </c>
      <c r="D42" s="154" t="s">
        <v>211</v>
      </c>
      <c r="E42" s="155">
        <v>2.4299999999999999E-2</v>
      </c>
      <c r="F42" s="136" t="s">
        <v>228</v>
      </c>
      <c r="G42" s="136">
        <v>2.46</v>
      </c>
      <c r="H42" s="156">
        <v>328</v>
      </c>
      <c r="I42" s="156">
        <v>7.97</v>
      </c>
      <c r="J42" s="136" t="s">
        <v>229</v>
      </c>
      <c r="K42" s="136">
        <v>8.2200000000000006</v>
      </c>
      <c r="L42" s="157"/>
      <c r="M42" s="156">
        <f>IF(ISNUMBER(K42/G42),IF(NOT(K42/G42=0),K42/G42, " "), " ")</f>
        <v>3.3414634146341466</v>
      </c>
      <c r="N42" s="154" t="s">
        <v>230</v>
      </c>
    </row>
    <row r="43" spans="1:14" ht="22.8" x14ac:dyDescent="0.25">
      <c r="A43" s="152">
        <v>16</v>
      </c>
      <c r="B43" s="153" t="s">
        <v>231</v>
      </c>
      <c r="C43" s="134" t="s">
        <v>232</v>
      </c>
      <c r="D43" s="154" t="s">
        <v>233</v>
      </c>
      <c r="E43" s="155">
        <v>3.3599999999999998E-2</v>
      </c>
      <c r="F43" s="136" t="s">
        <v>234</v>
      </c>
      <c r="G43" s="136">
        <v>1.43</v>
      </c>
      <c r="H43" s="156">
        <v>128.38999999999999</v>
      </c>
      <c r="I43" s="156">
        <v>4.3099999999999996</v>
      </c>
      <c r="J43" s="136" t="s">
        <v>235</v>
      </c>
      <c r="K43" s="136">
        <v>4.4000000000000004</v>
      </c>
      <c r="L43" s="157"/>
      <c r="M43" s="156">
        <f>IF(ISNUMBER(K43/G43),IF(NOT(K43/G43=0),K43/G43, " "), " ")</f>
        <v>3.0769230769230771</v>
      </c>
      <c r="N43" s="154" t="s">
        <v>236</v>
      </c>
    </row>
    <row r="44" spans="1:14" ht="45.6" x14ac:dyDescent="0.25">
      <c r="A44" s="152">
        <v>17</v>
      </c>
      <c r="B44" s="153" t="s">
        <v>237</v>
      </c>
      <c r="C44" s="134" t="s">
        <v>238</v>
      </c>
      <c r="D44" s="154" t="s">
        <v>233</v>
      </c>
      <c r="E44" s="155">
        <v>0.16</v>
      </c>
      <c r="F44" s="136" t="s">
        <v>239</v>
      </c>
      <c r="G44" s="136">
        <v>3.65</v>
      </c>
      <c r="H44" s="156">
        <v>118.14</v>
      </c>
      <c r="I44" s="156">
        <v>18.899999999999999</v>
      </c>
      <c r="J44" s="136" t="s">
        <v>240</v>
      </c>
      <c r="K44" s="136">
        <v>19.3</v>
      </c>
      <c r="L44" s="157"/>
      <c r="M44" s="156">
        <f>IF(ISNUMBER(K44/G44),IF(NOT(K44/G44=0),K44/G44, " "), " ")</f>
        <v>5.287671232876713</v>
      </c>
      <c r="N44" s="154" t="s">
        <v>241</v>
      </c>
    </row>
    <row r="45" spans="1:14" ht="34.200000000000003" x14ac:dyDescent="0.25">
      <c r="A45" s="152">
        <v>18</v>
      </c>
      <c r="B45" s="153" t="s">
        <v>242</v>
      </c>
      <c r="C45" s="134" t="s">
        <v>243</v>
      </c>
      <c r="D45" s="154" t="s">
        <v>217</v>
      </c>
      <c r="E45" s="155">
        <v>5.0000000000000001E-4</v>
      </c>
      <c r="F45" s="136" t="s">
        <v>244</v>
      </c>
      <c r="G45" s="136">
        <v>10.45</v>
      </c>
      <c r="H45" s="156">
        <v>50416.65</v>
      </c>
      <c r="I45" s="156">
        <v>25.21</v>
      </c>
      <c r="J45" s="136" t="s">
        <v>245</v>
      </c>
      <c r="K45" s="136">
        <v>25.77</v>
      </c>
      <c r="L45" s="157"/>
      <c r="M45" s="156">
        <f>IF(ISNUMBER(K45/G45),IF(NOT(K45/G45=0),K45/G45, " "), " ")</f>
        <v>2.4660287081339716</v>
      </c>
      <c r="N45" s="154" t="s">
        <v>246</v>
      </c>
    </row>
    <row r="46" spans="1:14" ht="57" x14ac:dyDescent="0.25">
      <c r="A46" s="152">
        <v>19</v>
      </c>
      <c r="B46" s="153" t="s">
        <v>247</v>
      </c>
      <c r="C46" s="134" t="s">
        <v>248</v>
      </c>
      <c r="D46" s="154" t="s">
        <v>249</v>
      </c>
      <c r="E46" s="155">
        <v>3.21</v>
      </c>
      <c r="F46" s="136" t="s">
        <v>250</v>
      </c>
      <c r="G46" s="136">
        <v>91.17</v>
      </c>
      <c r="H46" s="156">
        <v>92.03</v>
      </c>
      <c r="I46" s="156">
        <v>295.41000000000003</v>
      </c>
      <c r="J46" s="136" t="s">
        <v>251</v>
      </c>
      <c r="K46" s="136">
        <v>302.48</v>
      </c>
      <c r="L46" s="157"/>
      <c r="M46" s="156">
        <f>IF(ISNUMBER(K46/G46),IF(NOT(K46/G46=0),K46/G46, " "), " ")</f>
        <v>3.3177580344411539</v>
      </c>
      <c r="N46" s="154" t="s">
        <v>252</v>
      </c>
    </row>
    <row r="47" spans="1:14" ht="34.200000000000003" x14ac:dyDescent="0.25">
      <c r="A47" s="152">
        <v>20</v>
      </c>
      <c r="B47" s="153" t="s">
        <v>253</v>
      </c>
      <c r="C47" s="134" t="s">
        <v>254</v>
      </c>
      <c r="D47" s="154" t="s">
        <v>217</v>
      </c>
      <c r="E47" s="155">
        <v>1E-3</v>
      </c>
      <c r="F47" s="136" t="s">
        <v>255</v>
      </c>
      <c r="G47" s="136">
        <v>14.48</v>
      </c>
      <c r="H47" s="156">
        <v>49632</v>
      </c>
      <c r="I47" s="156">
        <v>49.64</v>
      </c>
      <c r="J47" s="136" t="s">
        <v>256</v>
      </c>
      <c r="K47" s="136">
        <v>50.7</v>
      </c>
      <c r="L47" s="157"/>
      <c r="M47" s="156">
        <f>IF(ISNUMBER(K47/G47),IF(NOT(K47/G47=0),K47/G47, " "), " ")</f>
        <v>3.5013812154696136</v>
      </c>
      <c r="N47" s="154" t="s">
        <v>257</v>
      </c>
    </row>
    <row r="48" spans="1:14" ht="22.8" x14ac:dyDescent="0.25">
      <c r="A48" s="152">
        <v>21</v>
      </c>
      <c r="B48" s="153" t="s">
        <v>258</v>
      </c>
      <c r="C48" s="134" t="s">
        <v>259</v>
      </c>
      <c r="D48" s="154" t="s">
        <v>260</v>
      </c>
      <c r="E48" s="155">
        <v>2</v>
      </c>
      <c r="F48" s="136" t="s">
        <v>261</v>
      </c>
      <c r="G48" s="136">
        <v>37.200000000000003</v>
      </c>
      <c r="H48" s="156">
        <v>33.74</v>
      </c>
      <c r="I48" s="156">
        <v>67.48</v>
      </c>
      <c r="J48" s="136" t="s">
        <v>262</v>
      </c>
      <c r="K48" s="136">
        <v>68.959999999999994</v>
      </c>
      <c r="L48" s="157"/>
      <c r="M48" s="156">
        <f>IF(ISNUMBER(K48/G48),IF(NOT(K48/G48=0),K48/G48, " "), " ")</f>
        <v>1.8537634408602148</v>
      </c>
      <c r="N48" s="154" t="s">
        <v>263</v>
      </c>
    </row>
    <row r="49" spans="1:14" ht="34.200000000000003" x14ac:dyDescent="0.25">
      <c r="A49" s="152">
        <v>22</v>
      </c>
      <c r="B49" s="153" t="s">
        <v>264</v>
      </c>
      <c r="C49" s="134" t="s">
        <v>265</v>
      </c>
      <c r="D49" s="154" t="s">
        <v>211</v>
      </c>
      <c r="E49" s="155">
        <v>0.624</v>
      </c>
      <c r="F49" s="136" t="s">
        <v>266</v>
      </c>
      <c r="G49" s="136">
        <v>1.94</v>
      </c>
      <c r="H49" s="156">
        <v>21.36</v>
      </c>
      <c r="I49" s="156">
        <v>13.33</v>
      </c>
      <c r="J49" s="136" t="s">
        <v>267</v>
      </c>
      <c r="K49" s="136">
        <v>13.6</v>
      </c>
      <c r="L49" s="157"/>
      <c r="M49" s="156">
        <f>IF(ISNUMBER(K49/G49),IF(NOT(K49/G49=0),K49/G49, " "), " ")</f>
        <v>7.0103092783505154</v>
      </c>
      <c r="N49" s="154" t="s">
        <v>268</v>
      </c>
    </row>
    <row r="50" spans="1:14" ht="22.8" x14ac:dyDescent="0.25">
      <c r="A50" s="152">
        <v>23</v>
      </c>
      <c r="B50" s="153" t="s">
        <v>269</v>
      </c>
      <c r="C50" s="134" t="s">
        <v>270</v>
      </c>
      <c r="D50" s="154" t="s">
        <v>233</v>
      </c>
      <c r="E50" s="155">
        <v>0.6</v>
      </c>
      <c r="F50" s="136" t="s">
        <v>271</v>
      </c>
      <c r="G50" s="136">
        <v>15.78</v>
      </c>
      <c r="H50" s="156"/>
      <c r="I50" s="156"/>
      <c r="J50" s="136" t="s">
        <v>272</v>
      </c>
      <c r="K50" s="136">
        <v>72.38</v>
      </c>
      <c r="L50" s="157"/>
      <c r="M50" s="156">
        <f>IF(ISNUMBER(K50/G50),IF(NOT(K50/G50=0),K50/G50, " "), " ")</f>
        <v>4.586818757921419</v>
      </c>
      <c r="N50" s="154"/>
    </row>
    <row r="51" spans="1:14" ht="57" x14ac:dyDescent="0.25">
      <c r="A51" s="152">
        <v>24</v>
      </c>
      <c r="B51" s="153" t="s">
        <v>273</v>
      </c>
      <c r="C51" s="134" t="s">
        <v>274</v>
      </c>
      <c r="D51" s="154" t="s">
        <v>249</v>
      </c>
      <c r="E51" s="155">
        <v>2.14</v>
      </c>
      <c r="F51" s="136" t="s">
        <v>275</v>
      </c>
      <c r="G51" s="136">
        <v>20.2</v>
      </c>
      <c r="H51" s="156"/>
      <c r="I51" s="156"/>
      <c r="J51" s="136" t="s">
        <v>276</v>
      </c>
      <c r="K51" s="136">
        <v>67.22</v>
      </c>
      <c r="L51" s="157"/>
      <c r="M51" s="156">
        <f>IF(ISNUMBER(K51/G51),IF(NOT(K51/G51=0),K51/G51, " "), " ")</f>
        <v>3.3277227722772276</v>
      </c>
      <c r="N51" s="154"/>
    </row>
    <row r="52" spans="1:14" ht="19.350000000000001" customHeight="1" x14ac:dyDescent="0.25">
      <c r="A52" s="150" t="s">
        <v>277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</row>
    <row r="53" spans="1:14" ht="19.350000000000001" customHeight="1" x14ac:dyDescent="0.25">
      <c r="A53" s="128" t="s">
        <v>208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2">
        <v>25</v>
      </c>
      <c r="B54" s="153" t="s">
        <v>278</v>
      </c>
      <c r="C54" s="134" t="s">
        <v>279</v>
      </c>
      <c r="D54" s="154" t="s">
        <v>260</v>
      </c>
      <c r="E54" s="155">
        <v>4</v>
      </c>
      <c r="F54" s="136" t="s">
        <v>188</v>
      </c>
      <c r="G54" s="136"/>
      <c r="H54" s="156"/>
      <c r="I54" s="156"/>
      <c r="J54" s="136" t="s">
        <v>188</v>
      </c>
      <c r="K54" s="136"/>
      <c r="L54" s="157"/>
      <c r="M54" s="156" t="str">
        <f>IF(ISNUMBER(K54/G54),IF(NOT(K54/G54=0),K54/G54, " "), " ")</f>
        <v xml:space="preserve"> </v>
      </c>
      <c r="N54" s="154"/>
    </row>
    <row r="55" spans="1:14" ht="22.8" x14ac:dyDescent="0.25">
      <c r="A55" s="158">
        <v>26</v>
      </c>
      <c r="B55" s="159" t="s">
        <v>280</v>
      </c>
      <c r="C55" s="140" t="s">
        <v>281</v>
      </c>
      <c r="D55" s="160" t="s">
        <v>217</v>
      </c>
      <c r="E55" s="161">
        <v>1.6000000000000001E-3</v>
      </c>
      <c r="F55" s="142" t="s">
        <v>188</v>
      </c>
      <c r="G55" s="142"/>
      <c r="H55" s="162"/>
      <c r="I55" s="162"/>
      <c r="J55" s="142" t="s">
        <v>188</v>
      </c>
      <c r="K55" s="142"/>
      <c r="L55" s="163"/>
      <c r="M55" s="162" t="str">
        <f>IF(ISNUMBER(K55/G55),IF(NOT(K55/G55=0),K55/G55, " "), " ")</f>
        <v xml:space="preserve"> </v>
      </c>
      <c r="N55" s="160"/>
    </row>
    <row r="56" spans="1:14" x14ac:dyDescent="0.25">
      <c r="A56" s="144" t="s">
        <v>148</v>
      </c>
      <c r="B56" s="145"/>
      <c r="C56" s="145"/>
      <c r="D56" s="145"/>
      <c r="E56" s="145"/>
      <c r="F56" s="145"/>
      <c r="G56" s="164">
        <v>337</v>
      </c>
      <c r="H56" s="165"/>
      <c r="I56" s="165"/>
      <c r="J56" s="165"/>
      <c r="K56" s="164">
        <v>2109</v>
      </c>
      <c r="L56" s="166"/>
      <c r="M56" s="164">
        <f ca="1">IF(ISNUMBER(INDIRECT("K" &amp; ROW())/INDIRECT("G" &amp; ROW())),INDIRECT("K" &amp; ROW())/INDIRECT("G" &amp; ROW()), " ")</f>
        <v>6.258160237388724</v>
      </c>
      <c r="N56" s="146" t="s">
        <v>282</v>
      </c>
    </row>
    <row r="57" spans="1:14" x14ac:dyDescent="0.25">
      <c r="A57" s="144" t="s">
        <v>152</v>
      </c>
      <c r="B57" s="145"/>
      <c r="C57" s="145"/>
      <c r="D57" s="145"/>
      <c r="E57" s="145"/>
      <c r="F57" s="145"/>
      <c r="G57" s="164"/>
      <c r="H57" s="165"/>
      <c r="I57" s="165"/>
      <c r="J57" s="165"/>
      <c r="K57" s="164"/>
      <c r="L57" s="166"/>
      <c r="M57" s="164" t="str">
        <f ca="1">IF(ISNUMBER(INDIRECT("K" &amp; ROW())/INDIRECT("G" &amp; ROW())),INDIRECT("K" &amp; ROW())/INDIRECT("G" &amp; ROW()), " ")</f>
        <v xml:space="preserve"> </v>
      </c>
      <c r="N57" s="146" t="s">
        <v>282</v>
      </c>
    </row>
    <row r="58" spans="1:14" x14ac:dyDescent="0.25">
      <c r="A58" s="144" t="s">
        <v>153</v>
      </c>
      <c r="B58" s="145"/>
      <c r="C58" s="145"/>
      <c r="D58" s="145"/>
      <c r="E58" s="145"/>
      <c r="F58" s="145"/>
      <c r="G58" s="164">
        <v>128</v>
      </c>
      <c r="H58" s="165"/>
      <c r="I58" s="165"/>
      <c r="J58" s="165"/>
      <c r="K58" s="164">
        <v>1418</v>
      </c>
      <c r="L58" s="166"/>
      <c r="M58" s="164">
        <f ca="1">IF(ISNUMBER(INDIRECT("K" &amp; ROW())/INDIRECT("G" &amp; ROW())),INDIRECT("K" &amp; ROW())/INDIRECT("G" &amp; ROW()), " ")</f>
        <v>11.078125</v>
      </c>
      <c r="N58" s="146" t="s">
        <v>282</v>
      </c>
    </row>
    <row r="59" spans="1:14" x14ac:dyDescent="0.25">
      <c r="A59" s="144" t="s">
        <v>154</v>
      </c>
      <c r="B59" s="145"/>
      <c r="C59" s="145"/>
      <c r="D59" s="145"/>
      <c r="E59" s="145"/>
      <c r="F59" s="145"/>
      <c r="G59" s="164">
        <v>203</v>
      </c>
      <c r="H59" s="165"/>
      <c r="I59" s="165"/>
      <c r="J59" s="165"/>
      <c r="K59" s="164">
        <v>654</v>
      </c>
      <c r="L59" s="166"/>
      <c r="M59" s="164">
        <f ca="1">IF(ISNUMBER(INDIRECT("K" &amp; ROW())/INDIRECT("G" &amp; ROW())),INDIRECT("K" &amp; ROW())/INDIRECT("G" &amp; ROW()), " ")</f>
        <v>3.2216748768472905</v>
      </c>
      <c r="N59" s="146" t="s">
        <v>282</v>
      </c>
    </row>
    <row r="60" spans="1:14" x14ac:dyDescent="0.25">
      <c r="A60" s="144" t="s">
        <v>155</v>
      </c>
      <c r="B60" s="145"/>
      <c r="C60" s="145"/>
      <c r="D60" s="145"/>
      <c r="E60" s="145"/>
      <c r="F60" s="145"/>
      <c r="G60" s="164">
        <v>6</v>
      </c>
      <c r="H60" s="165"/>
      <c r="I60" s="165"/>
      <c r="J60" s="165"/>
      <c r="K60" s="164">
        <v>38</v>
      </c>
      <c r="L60" s="166"/>
      <c r="M60" s="164">
        <f ca="1">IF(ISNUMBER(INDIRECT("K" &amp; ROW())/INDIRECT("G" &amp; ROW())),INDIRECT("K" &amp; ROW())/INDIRECT("G" &amp; ROW()), " ")</f>
        <v>6.333333333333333</v>
      </c>
      <c r="N60" s="146" t="s">
        <v>282</v>
      </c>
    </row>
    <row r="61" spans="1:14" x14ac:dyDescent="0.25">
      <c r="A61" s="147" t="s">
        <v>156</v>
      </c>
      <c r="B61" s="148"/>
      <c r="C61" s="148"/>
      <c r="D61" s="148"/>
      <c r="E61" s="148"/>
      <c r="F61" s="148"/>
      <c r="G61" s="167">
        <v>132</v>
      </c>
      <c r="H61" s="168"/>
      <c r="I61" s="168"/>
      <c r="J61" s="168"/>
      <c r="K61" s="167">
        <v>1250</v>
      </c>
      <c r="L61" s="169"/>
      <c r="M61" s="167">
        <f ca="1">IF(ISNUMBER(INDIRECT("K" &amp; ROW())/INDIRECT("G" &amp; ROW())),INDIRECT("K" &amp; ROW())/INDIRECT("G" &amp; ROW()), " ")</f>
        <v>9.4696969696969688</v>
      </c>
      <c r="N61" s="149" t="s">
        <v>282</v>
      </c>
    </row>
    <row r="62" spans="1:14" x14ac:dyDescent="0.25">
      <c r="A62" s="147" t="s">
        <v>157</v>
      </c>
      <c r="B62" s="148"/>
      <c r="C62" s="148"/>
      <c r="D62" s="148"/>
      <c r="E62" s="148"/>
      <c r="F62" s="148"/>
      <c r="G62" s="167">
        <v>77</v>
      </c>
      <c r="H62" s="168"/>
      <c r="I62" s="168"/>
      <c r="J62" s="168"/>
      <c r="K62" s="167">
        <v>681</v>
      </c>
      <c r="L62" s="169"/>
      <c r="M62" s="167">
        <f ca="1">IF(ISNUMBER(INDIRECT("K" &amp; ROW())/INDIRECT("G" &amp; ROW())),INDIRECT("K" &amp; ROW())/INDIRECT("G" &amp; ROW()), " ")</f>
        <v>8.8441558441558445</v>
      </c>
      <c r="N62" s="149" t="s">
        <v>282</v>
      </c>
    </row>
    <row r="63" spans="1:14" x14ac:dyDescent="0.25">
      <c r="A63" s="147" t="s">
        <v>158</v>
      </c>
      <c r="B63" s="148"/>
      <c r="C63" s="148"/>
      <c r="D63" s="148"/>
      <c r="E63" s="148"/>
      <c r="F63" s="148"/>
      <c r="G63" s="167"/>
      <c r="H63" s="168"/>
      <c r="I63" s="168"/>
      <c r="J63" s="168"/>
      <c r="K63" s="167"/>
      <c r="L63" s="169"/>
      <c r="M63" s="167" t="str">
        <f ca="1">IF(ISNUMBER(INDIRECT("K" &amp; ROW())/INDIRECT("G" &amp; ROW())),INDIRECT("K" &amp; ROW())/INDIRECT("G" &amp; ROW()), " ")</f>
        <v xml:space="preserve"> </v>
      </c>
      <c r="N63" s="149" t="s">
        <v>282</v>
      </c>
    </row>
    <row r="64" spans="1:14" x14ac:dyDescent="0.25">
      <c r="A64" s="144" t="s">
        <v>159</v>
      </c>
      <c r="B64" s="145"/>
      <c r="C64" s="145"/>
      <c r="D64" s="145"/>
      <c r="E64" s="145"/>
      <c r="F64" s="145"/>
      <c r="G64" s="164">
        <v>32</v>
      </c>
      <c r="H64" s="165"/>
      <c r="I64" s="165"/>
      <c r="J64" s="165"/>
      <c r="K64" s="164">
        <v>147</v>
      </c>
      <c r="L64" s="166"/>
      <c r="M64" s="164">
        <f ca="1">IF(ISNUMBER(INDIRECT("K" &amp; ROW())/INDIRECT("G" &amp; ROW())),INDIRECT("K" &amp; ROW())/INDIRECT("G" &amp; ROW()), " ")</f>
        <v>4.59375</v>
      </c>
      <c r="N64" s="146" t="s">
        <v>282</v>
      </c>
    </row>
    <row r="65" spans="1:14" ht="30" customHeight="1" x14ac:dyDescent="0.25">
      <c r="A65" s="144" t="s">
        <v>160</v>
      </c>
      <c r="B65" s="145"/>
      <c r="C65" s="145"/>
      <c r="D65" s="145"/>
      <c r="E65" s="145"/>
      <c r="F65" s="145"/>
      <c r="G65" s="164">
        <v>514</v>
      </c>
      <c r="H65" s="165"/>
      <c r="I65" s="165"/>
      <c r="J65" s="165"/>
      <c r="K65" s="164">
        <v>3893</v>
      </c>
      <c r="L65" s="166"/>
      <c r="M65" s="164">
        <f ca="1">IF(ISNUMBER(INDIRECT("K" &amp; ROW())/INDIRECT("G" &amp; ROW())),INDIRECT("K" &amp; ROW())/INDIRECT("G" &amp; ROW()), " ")</f>
        <v>7.5739299610894939</v>
      </c>
      <c r="N65" s="146" t="s">
        <v>282</v>
      </c>
    </row>
    <row r="66" spans="1:14" x14ac:dyDescent="0.25">
      <c r="A66" s="144" t="s">
        <v>161</v>
      </c>
      <c r="B66" s="145"/>
      <c r="C66" s="145"/>
      <c r="D66" s="145"/>
      <c r="E66" s="145"/>
      <c r="F66" s="145"/>
      <c r="G66" s="164">
        <v>546</v>
      </c>
      <c r="H66" s="165"/>
      <c r="I66" s="165"/>
      <c r="J66" s="165"/>
      <c r="K66" s="164">
        <v>4040</v>
      </c>
      <c r="L66" s="166"/>
      <c r="M66" s="164">
        <f ca="1">IF(ISNUMBER(INDIRECT("K" &amp; ROW())/INDIRECT("G" &amp; ROW())),INDIRECT("K" &amp; ROW())/INDIRECT("G" &amp; ROW()), " ")</f>
        <v>7.3992673992673996</v>
      </c>
      <c r="N66" s="146" t="s">
        <v>282</v>
      </c>
    </row>
    <row r="67" spans="1:14" ht="30" customHeight="1" x14ac:dyDescent="0.25">
      <c r="A67" s="144" t="s">
        <v>162</v>
      </c>
      <c r="B67" s="145"/>
      <c r="C67" s="145"/>
      <c r="D67" s="145"/>
      <c r="E67" s="145"/>
      <c r="F67" s="145"/>
      <c r="G67" s="164">
        <v>43.77</v>
      </c>
      <c r="H67" s="165"/>
      <c r="I67" s="165"/>
      <c r="J67" s="165"/>
      <c r="K67" s="164">
        <v>181.29</v>
      </c>
      <c r="L67" s="166"/>
      <c r="M67" s="164">
        <f ca="1">IF(ISNUMBER(INDIRECT("K" &amp; ROW())/INDIRECT("G" &amp; ROW())),INDIRECT("K" &amp; ROW())/INDIRECT("G" &amp; ROW()), " ")</f>
        <v>4.141877998629198</v>
      </c>
      <c r="N67" s="146" t="s">
        <v>282</v>
      </c>
    </row>
    <row r="68" spans="1:14" x14ac:dyDescent="0.25">
      <c r="A68" s="147" t="s">
        <v>163</v>
      </c>
      <c r="B68" s="148"/>
      <c r="C68" s="148"/>
      <c r="D68" s="148"/>
      <c r="E68" s="148"/>
      <c r="F68" s="148"/>
      <c r="G68" s="167">
        <v>589.77</v>
      </c>
      <c r="H68" s="168"/>
      <c r="I68" s="168"/>
      <c r="J68" s="168"/>
      <c r="K68" s="167">
        <v>4221.29</v>
      </c>
      <c r="L68" s="169"/>
      <c r="M68" s="167">
        <f ca="1">IF(ISNUMBER(INDIRECT("K" &amp; ROW())/INDIRECT("G" &amp; ROW())),INDIRECT("K" &amp; ROW())/INDIRECT("G" &amp; ROW()), " ")</f>
        <v>7.1575190328433118</v>
      </c>
      <c r="N68" s="149" t="s">
        <v>282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70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6">
    <mergeCell ref="A68:F68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2:N32"/>
    <mergeCell ref="A38:N38"/>
    <mergeCell ref="A52:N52"/>
    <mergeCell ref="A53:N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