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60" windowWidth="7500" windowHeight="4248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45621" fullCalcOnLoad="1"/>
</workbook>
</file>

<file path=xl/calcChain.xml><?xml version="1.0" encoding="utf-8"?>
<calcChain xmlns="http://schemas.openxmlformats.org/spreadsheetml/2006/main">
  <c r="M26" i="16" l="1"/>
  <c r="M27" i="16"/>
  <c r="M28" i="16"/>
  <c r="M29" i="16"/>
  <c r="M31" i="16"/>
  <c r="M32" i="16"/>
  <c r="M33" i="16"/>
  <c r="J15" i="16"/>
  <c r="G15" i="16"/>
  <c r="J13" i="16"/>
  <c r="G13" i="16"/>
  <c r="J12" i="16"/>
  <c r="G12" i="16"/>
  <c r="J11" i="16"/>
  <c r="G11" i="16"/>
  <c r="K31" i="8"/>
  <c r="H31" i="8"/>
  <c r="K29" i="8"/>
  <c r="H29" i="8"/>
  <c r="K28" i="8"/>
  <c r="H28" i="8"/>
  <c r="K27" i="8"/>
  <c r="H27" i="8"/>
  <c r="K58" i="8"/>
  <c r="K57" i="8"/>
  <c r="H58" i="8"/>
  <c r="H57" i="8"/>
  <c r="J14" i="16"/>
  <c r="G14" i="16"/>
  <c r="K30" i="8"/>
  <c r="H30" i="8"/>
  <c r="A18" i="16"/>
  <c r="B34" i="8"/>
  <c r="M34" i="16"/>
  <c r="M38" i="16"/>
  <c r="M42" i="16"/>
  <c r="M36" i="16"/>
  <c r="M35" i="16"/>
  <c r="M39" i="16"/>
  <c r="M43" i="16"/>
  <c r="M40" i="16"/>
  <c r="M37" i="16"/>
  <c r="M41" i="16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46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46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46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46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46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46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46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60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62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34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34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34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3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3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46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48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<sst xmlns="http://schemas.openxmlformats.org/spreadsheetml/2006/main" count="230" uniqueCount="150">
  <si>
    <t>Код ресурса</t>
  </si>
  <si>
    <t>Стройка: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</si>
  <si>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</si>
  <si>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</si>
  <si>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</si>
  <si>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</si>
  <si>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</si>
  <si>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</si>
  <si>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</si>
  <si>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</si>
  <si>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</si>
  <si>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</si>
  <si>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</si>
  <si>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</si>
  <si>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</si>
  <si>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</si>
  <si>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</si>
  <si>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</si>
  <si>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</si>
  <si>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</si>
  <si>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</si>
  <si>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</si>
  <si>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</si>
  <si>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</si>
  <si>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</si>
  <si>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</si>
  <si>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</si>
  <si>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</si>
  <si>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</si>
  <si>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</si>
  <si>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</si>
  <si>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</si>
  <si>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</si>
  <si>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</si>
  <si>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</si>
  <si>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</si>
  <si>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</si>
  <si>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</si>
  <si>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</si>
  <si>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</si>
  <si>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</si>
  <si>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</si>
  <si>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</si>
  <si>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</si>
  <si>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</si>
  <si>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</si>
  <si>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</si>
  <si>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</si>
  <si>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</si>
  <si>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</si>
  <si>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</si>
  <si>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</si>
  <si>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</si>
  <si>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Подрядчик (Субподрядчик) :  </t>
  </si>
  <si>
    <t xml:space="preserve">Стройка : </t>
  </si>
  <si>
    <t>Вид деятельности по ОКДП</t>
  </si>
  <si>
    <t xml:space="preserve">Объект : 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</si>
  <si>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</si>
  <si>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</si>
  <si>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</si>
  <si>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</si>
  <si>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</si>
  <si>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</si>
  <si>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</si>
  <si>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</si>
  <si>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</si>
  <si>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31.12.2014</t>
  </si>
  <si>
    <t>31.01.2014</t>
  </si>
  <si>
    <t>на Первомайская 18</t>
  </si>
  <si>
    <t>Сдал:  _________________ //</t>
  </si>
  <si>
    <t>Принял:  _________________ //</t>
  </si>
  <si>
    <t>Раздел 1. Обслуживание электроустановок и электрооборудования</t>
  </si>
  <si>
    <t>ТЕРр67-15-1
Ревизия  силового предохранительного шкафа
100 шт.
НР 85% от ФОТ
СП 65% от ФОТ</t>
  </si>
  <si>
    <t>0,01
85
65</t>
  </si>
  <si>
    <t>67,68
57,53
43,99</t>
  </si>
  <si>
    <t>745,9
634,02
484,84</t>
  </si>
  <si>
    <t>Р</t>
  </si>
  <si>
    <t>ТЕРр67-13-1
Ремонт групповых щитков на лестничной клетке без ремонта автоматов
100 шт.
НР 85% от ФОТ
СП 65% от ФОТ</t>
  </si>
  <si>
    <t>0,02
85
65</t>
  </si>
  <si>
    <t>29,35
24,95
19,08</t>
  </si>
  <si>
    <t>323,5
274,98
210,28</t>
  </si>
  <si>
    <t>ТЕРр67-11-1
Смена патронов
100 шт.
НР 85% от ФОТ
СП 65% от ФОТ</t>
  </si>
  <si>
    <t>390,46
_____
426</t>
  </si>
  <si>
    <t>16,33
6,64
5,08</t>
  </si>
  <si>
    <t>7,81
_____
8,52</t>
  </si>
  <si>
    <t>113,49
73,16
55,95</t>
  </si>
  <si>
    <t>86,07
_____
27,42</t>
  </si>
  <si>
    <t>ТЕРр67-5-1
Смена ламп: накаливания
100 шт.
НР 85% от ФОТ
СП 65% от ФОТ</t>
  </si>
  <si>
    <t>76,54
_____
295</t>
  </si>
  <si>
    <t>7,43
1,3
0,99</t>
  </si>
  <si>
    <t>1,53
_____
5,9</t>
  </si>
  <si>
    <t>28,91
14,35
10,97</t>
  </si>
  <si>
    <t>16,88
_____
12,03</t>
  </si>
  <si>
    <t>ТЕРр67-9-1
Смена: выключателей
100 шт.
НР 85% от ФОТ
СП 65% от ФОТ</t>
  </si>
  <si>
    <t>276,43
_____
627</t>
  </si>
  <si>
    <t>9,03
2,35
1,79</t>
  </si>
  <si>
    <t>2,76
_____
6,27</t>
  </si>
  <si>
    <t>53,76
25,89
19,8</t>
  </si>
  <si>
    <t>30,46
_____
23,3</t>
  </si>
  <si>
    <t>Итого прямые затраты по акту</t>
  </si>
  <si>
    <t>109,13
_____
20,69</t>
  </si>
  <si>
    <t>1202,81
_____
62,75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</si>
  <si>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</si>
  <si>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</si>
  <si>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</si>
  <si>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>Накладные расходы</t>
  </si>
  <si>
    <t>Сметная прибыль</t>
  </si>
  <si>
    <t>Итоги по акту:</t>
  </si>
  <si>
    <t xml:space="preserve">    Электромонтажные работы (ремонтно-строительные)</t>
  </si>
  <si>
    <t xml:space="preserve">    Итого</t>
  </si>
  <si>
    <t xml:space="preserve">    ВСЕГО по акту</t>
  </si>
  <si>
    <t xml:space="preserve">          Ресурсы подрядчика</t>
  </si>
  <si>
    <t xml:space="preserve">                  Трудозатраты</t>
  </si>
  <si>
    <t>1-2-0</t>
  </si>
  <si>
    <t>Затраты труда рабочих (ср 2)</t>
  </si>
  <si>
    <t xml:space="preserve">чел.час
</t>
  </si>
  <si>
    <t xml:space="preserve">9,86
</t>
  </si>
  <si>
    <t xml:space="preserve">108,68
</t>
  </si>
  <si>
    <t>1-3-0</t>
  </si>
  <si>
    <t>Затраты труда рабочих (ср 3)</t>
  </si>
  <si>
    <t xml:space="preserve">10,78
</t>
  </si>
  <si>
    <t xml:space="preserve">118,86
</t>
  </si>
  <si>
    <t>1-3-5</t>
  </si>
  <si>
    <t>Затраты труда рабочих (ср 3,5)</t>
  </si>
  <si>
    <t xml:space="preserve">11,47
</t>
  </si>
  <si>
    <t xml:space="preserve">126,37
</t>
  </si>
  <si>
    <t>1-4-0</t>
  </si>
  <si>
    <t>Затраты труда рабочих (ср 4)</t>
  </si>
  <si>
    <t xml:space="preserve">12,16
</t>
  </si>
  <si>
    <t xml:space="preserve">134,01
</t>
  </si>
  <si>
    <t xml:space="preserve">                  Материалы</t>
  </si>
  <si>
    <t>509-0741</t>
  </si>
  <si>
    <t>Лампы накаливания электрические осветительные общего назначения биспиральные криптоновые типа БК220-230-100</t>
  </si>
  <si>
    <t xml:space="preserve">10 шт.
</t>
  </si>
  <si>
    <t xml:space="preserve">29,5
</t>
  </si>
  <si>
    <t xml:space="preserve">60,15
</t>
  </si>
  <si>
    <t>16.01.040</t>
  </si>
  <si>
    <t>509-1201</t>
  </si>
  <si>
    <t>Выключатель одноклавишный для скрытой проводки</t>
  </si>
  <si>
    <t xml:space="preserve">шт.
</t>
  </si>
  <si>
    <t xml:space="preserve">6,27
</t>
  </si>
  <si>
    <t xml:space="preserve">23,3
</t>
  </si>
  <si>
    <t>19.01.026</t>
  </si>
  <si>
    <t>509-8001</t>
  </si>
  <si>
    <t>Патроны потолочные</t>
  </si>
  <si>
    <t xml:space="preserve">4,26
</t>
  </si>
  <si>
    <t xml:space="preserve">13,71
</t>
  </si>
  <si>
    <t>19.01.372</t>
  </si>
  <si>
    <t xml:space="preserve"> </t>
  </si>
  <si>
    <t>О ПРИЕМКЕ ВЫПОЛНЕННЫХ РАБОТ за 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</si>
</sst>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3" formatCode="0.000"/>
  </numFmts>
  <fonts count="23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b/>
      <sz val="8"/>
      <color indexed="81"/>
      <name val="Tahoma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7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7" fillId="0" borderId="0"/>
    <xf numFmtId="0" fontId="3" fillId="0" borderId="0"/>
  </cellStyleXfs>
  <cellXfs count="169"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9" fillId="0" borderId="1" xfId="23" applyFont="1" applyBorder="1">
      <alignment horizontal="center"/>
    </xf>
    <xf numFmtId="0" fontId="9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left" vertical="top"/>
    </xf>
    <xf numFmtId="0" fontId="9" fillId="0" borderId="0" xfId="0" applyFont="1" applyBorder="1" applyAlignment="1"/>
    <xf numFmtId="0" fontId="13" fillId="0" borderId="0" xfId="0" applyFont="1" applyBorder="1" applyAlignment="1">
      <alignment horizontal="right"/>
    </xf>
    <xf numFmtId="0" fontId="9" fillId="0" borderId="0" xfId="0" applyFont="1" applyBorder="1" applyAlignment="1">
      <alignment horizontal="right" vertical="top" wrapText="1"/>
    </xf>
    <xf numFmtId="0" fontId="13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top"/>
    </xf>
    <xf numFmtId="0" fontId="13" fillId="0" borderId="0" xfId="0" applyFont="1" applyBorder="1" applyAlignment="1"/>
    <xf numFmtId="0" fontId="13" fillId="0" borderId="0" xfId="0" applyFont="1" applyBorder="1" applyAlignment="1">
      <alignment horizontal="right" vertical="top" wrapText="1"/>
    </xf>
    <xf numFmtId="0" fontId="14" fillId="0" borderId="0" xfId="0" applyFont="1" applyBorder="1" applyAlignment="1">
      <alignment horizontal="center" vertical="center"/>
    </xf>
    <xf numFmtId="0" fontId="9" fillId="0" borderId="0" xfId="23" applyFont="1" applyBorder="1" applyAlignment="1">
      <alignment horizontal="left"/>
    </xf>
    <xf numFmtId="0" fontId="14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9" fillId="0" borderId="0" xfId="0" applyFont="1"/>
    <xf numFmtId="0" fontId="15" fillId="0" borderId="0" xfId="0" applyFont="1" applyAlignment="1"/>
    <xf numFmtId="0" fontId="9" fillId="0" borderId="0" xfId="7" applyFont="1"/>
    <xf numFmtId="0" fontId="9" fillId="0" borderId="0" xfId="9" applyFont="1"/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vertical="top"/>
    </xf>
    <xf numFmtId="0" fontId="15" fillId="0" borderId="0" xfId="23" applyFont="1" applyAlignment="1">
      <alignment horizontal="left"/>
    </xf>
    <xf numFmtId="0" fontId="15" fillId="0" borderId="0" xfId="0" applyFont="1" applyBorder="1" applyAlignment="1"/>
    <xf numFmtId="0" fontId="15" fillId="0" borderId="3" xfId="0" applyFont="1" applyBorder="1" applyAlignment="1"/>
    <xf numFmtId="0" fontId="15" fillId="0" borderId="0" xfId="0" applyFont="1" applyAlignment="1">
      <alignment vertical="center"/>
    </xf>
    <xf numFmtId="0" fontId="15" fillId="0" borderId="0" xfId="0" applyFont="1" applyAlignment="1">
      <alignment vertical="top" wrapText="1"/>
    </xf>
    <xf numFmtId="0" fontId="16" fillId="0" borderId="4" xfId="0" applyFont="1" applyBorder="1" applyAlignment="1">
      <alignment vertical="top"/>
    </xf>
    <xf numFmtId="173" fontId="16" fillId="0" borderId="5" xfId="12" applyNumberFormat="1" applyFont="1" applyBorder="1" applyAlignment="1">
      <alignment horizontal="right"/>
    </xf>
    <xf numFmtId="0" fontId="15" fillId="0" borderId="0" xfId="0" applyFont="1" applyAlignment="1">
      <alignment horizontal="left" indent="1"/>
    </xf>
    <xf numFmtId="0" fontId="15" fillId="0" borderId="0" xfId="0" applyFont="1" applyAlignment="1">
      <alignment horizontal="right" vertical="top"/>
    </xf>
    <xf numFmtId="0" fontId="15" fillId="0" borderId="0" xfId="0" applyFont="1"/>
    <xf numFmtId="2" fontId="16" fillId="0" borderId="6" xfId="0" applyNumberFormat="1" applyFont="1" applyBorder="1" applyAlignment="1">
      <alignment horizontal="right" vertical="top"/>
    </xf>
    <xf numFmtId="0" fontId="15" fillId="0" borderId="6" xfId="0" applyFont="1" applyBorder="1" applyAlignment="1">
      <alignment vertical="top"/>
    </xf>
    <xf numFmtId="0" fontId="16" fillId="0" borderId="6" xfId="0" applyFont="1" applyBorder="1" applyAlignment="1">
      <alignment vertical="top"/>
    </xf>
    <xf numFmtId="2" fontId="16" fillId="0" borderId="0" xfId="0" applyNumberFormat="1" applyFont="1" applyAlignment="1">
      <alignment horizontal="right" vertical="top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right" vertical="top"/>
    </xf>
    <xf numFmtId="0" fontId="15" fillId="0" borderId="0" xfId="0" applyFont="1" applyAlignment="1">
      <alignment horizontal="left"/>
    </xf>
    <xf numFmtId="0" fontId="15" fillId="0" borderId="7" xfId="0" applyFont="1" applyBorder="1" applyAlignment="1">
      <alignment horizontal="center" vertical="center" wrapText="1"/>
    </xf>
    <xf numFmtId="0" fontId="15" fillId="0" borderId="0" xfId="6" applyFont="1" applyAlignment="1">
      <alignment horizontal="right" vertical="top" wrapText="1"/>
    </xf>
    <xf numFmtId="0" fontId="9" fillId="0" borderId="0" xfId="0" applyFont="1" applyBorder="1"/>
    <xf numFmtId="0" fontId="15" fillId="0" borderId="0" xfId="6" applyFont="1">
      <alignment horizontal="right" vertical="top" wrapText="1"/>
    </xf>
    <xf numFmtId="0" fontId="15" fillId="0" borderId="0" xfId="23" applyFont="1">
      <alignment horizontal="center"/>
    </xf>
    <xf numFmtId="0" fontId="9" fillId="0" borderId="0" xfId="0" applyFont="1" applyAlignment="1"/>
    <xf numFmtId="0" fontId="17" fillId="0" borderId="0" xfId="23" applyFont="1">
      <alignment horizontal="center"/>
    </xf>
    <xf numFmtId="0" fontId="15" fillId="0" borderId="0" xfId="0" applyFont="1" applyBorder="1" applyAlignment="1">
      <alignment horizontal="center"/>
    </xf>
    <xf numFmtId="0" fontId="16" fillId="0" borderId="5" xfId="0" applyFont="1" applyBorder="1" applyAlignment="1">
      <alignment vertical="top"/>
    </xf>
    <xf numFmtId="173" fontId="18" fillId="0" borderId="5" xfId="12" applyNumberFormat="1" applyFont="1" applyBorder="1" applyAlignment="1">
      <alignment horizontal="right"/>
    </xf>
    <xf numFmtId="173" fontId="16" fillId="0" borderId="0" xfId="12" applyNumberFormat="1" applyFont="1" applyBorder="1" applyAlignment="1">
      <alignment horizontal="right"/>
    </xf>
    <xf numFmtId="0" fontId="9" fillId="0" borderId="0" xfId="10" applyFont="1"/>
    <xf numFmtId="0" fontId="9" fillId="0" borderId="0" xfId="12" applyFont="1"/>
    <xf numFmtId="0" fontId="16" fillId="0" borderId="0" xfId="0" applyFont="1" applyBorder="1" applyAlignment="1">
      <alignment vertical="top"/>
    </xf>
    <xf numFmtId="0" fontId="15" fillId="0" borderId="0" xfId="0" applyFont="1" applyBorder="1" applyAlignment="1">
      <alignment vertical="top"/>
    </xf>
    <xf numFmtId="0" fontId="15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top"/>
    </xf>
    <xf numFmtId="2" fontId="15" fillId="0" borderId="0" xfId="6" applyNumberFormat="1" applyFont="1" applyAlignment="1">
      <alignment horizontal="right" vertical="top" wrapText="1"/>
    </xf>
    <xf numFmtId="2" fontId="9" fillId="0" borderId="0" xfId="0" applyNumberFormat="1" applyFont="1"/>
    <xf numFmtId="2" fontId="9" fillId="0" borderId="0" xfId="6" applyNumberFormat="1" applyFont="1" applyAlignment="1">
      <alignment horizontal="right" vertical="top" wrapText="1"/>
    </xf>
    <xf numFmtId="0" fontId="9" fillId="0" borderId="0" xfId="0" applyFont="1" applyAlignment="1">
      <alignment vertical="top"/>
    </xf>
    <xf numFmtId="0" fontId="3" fillId="0" borderId="0" xfId="7"/>
    <xf numFmtId="0" fontId="1" fillId="0" borderId="0" xfId="9"/>
    <xf numFmtId="0" fontId="16" fillId="0" borderId="0" xfId="0" applyFont="1" applyAlignment="1">
      <alignment horizontal="left" vertical="top" indent="1"/>
    </xf>
    <xf numFmtId="1" fontId="16" fillId="0" borderId="0" xfId="10" applyNumberFormat="1" applyFont="1" applyAlignment="1">
      <alignment horizontal="right"/>
    </xf>
    <xf numFmtId="0" fontId="15" fillId="0" borderId="0" xfId="24" applyFont="1">
      <alignment horizontal="left" vertical="top"/>
    </xf>
    <xf numFmtId="0" fontId="15" fillId="0" borderId="1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173" fontId="16" fillId="0" borderId="19" xfId="7" applyNumberFormat="1" applyFont="1" applyBorder="1"/>
    <xf numFmtId="173" fontId="16" fillId="0" borderId="5" xfId="7" applyNumberFormat="1" applyFont="1" applyBorder="1"/>
    <xf numFmtId="173" fontId="16" fillId="0" borderId="19" xfId="9" applyNumberFormat="1" applyFont="1" applyBorder="1"/>
    <xf numFmtId="173" fontId="16" fillId="0" borderId="5" xfId="9" applyNumberFormat="1" applyFont="1" applyBorder="1"/>
    <xf numFmtId="0" fontId="15" fillId="0" borderId="0" xfId="23" applyFont="1" applyAlignment="1">
      <alignment horizontal="left"/>
    </xf>
    <xf numFmtId="0" fontId="15" fillId="0" borderId="19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0" fillId="0" borderId="0" xfId="23" applyFont="1">
      <alignment horizontal="center"/>
    </xf>
    <xf numFmtId="0" fontId="15" fillId="0" borderId="0" xfId="23" applyFont="1">
      <alignment horizontal="center"/>
    </xf>
    <xf numFmtId="0" fontId="15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/>
    </xf>
    <xf numFmtId="0" fontId="15" fillId="0" borderId="11" xfId="0" applyFont="1" applyBorder="1" applyAlignment="1">
      <alignment horizontal="center" wrapText="1"/>
    </xf>
    <xf numFmtId="0" fontId="15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7" xfId="23" applyFont="1" applyBorder="1">
      <alignment horizontal="center"/>
    </xf>
    <xf numFmtId="0" fontId="9" fillId="0" borderId="18" xfId="23" applyFont="1" applyBorder="1">
      <alignment horizontal="center"/>
    </xf>
    <xf numFmtId="0" fontId="9" fillId="0" borderId="17" xfId="23" applyFont="1" applyBorder="1" applyAlignment="1">
      <alignment horizontal="center"/>
    </xf>
    <xf numFmtId="0" fontId="9" fillId="0" borderId="18" xfId="23" applyFont="1" applyBorder="1" applyAlignment="1">
      <alignment horizontal="center"/>
    </xf>
    <xf numFmtId="0" fontId="15" fillId="0" borderId="26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173" fontId="16" fillId="0" borderId="24" xfId="7" applyNumberFormat="1" applyFont="1" applyBorder="1"/>
    <xf numFmtId="173" fontId="16" fillId="0" borderId="25" xfId="7" applyNumberFormat="1" applyFont="1" applyBorder="1"/>
    <xf numFmtId="0" fontId="15" fillId="0" borderId="19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173" fontId="16" fillId="0" borderId="23" xfId="7" applyNumberFormat="1" applyFont="1" applyBorder="1"/>
    <xf numFmtId="173" fontId="16" fillId="0" borderId="0" xfId="7" applyNumberFormat="1" applyFont="1" applyBorder="1"/>
    <xf numFmtId="0" fontId="17" fillId="0" borderId="0" xfId="23" applyFont="1">
      <alignment horizontal="center"/>
    </xf>
    <xf numFmtId="0" fontId="9" fillId="0" borderId="30" xfId="1" applyFont="1" applyBorder="1" applyAlignment="1">
      <alignment horizontal="center" vertical="top"/>
    </xf>
    <xf numFmtId="0" fontId="9" fillId="0" borderId="31" xfId="1" applyFont="1" applyBorder="1" applyAlignment="1">
      <alignment horizontal="center" vertical="top"/>
    </xf>
    <xf numFmtId="0" fontId="9" fillId="0" borderId="31" xfId="1" applyFont="1" applyBorder="1">
      <alignment horizontal="center"/>
    </xf>
    <xf numFmtId="0" fontId="9" fillId="0" borderId="30" xfId="1" applyFont="1" applyBorder="1">
      <alignment horizontal="center"/>
    </xf>
    <xf numFmtId="0" fontId="17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right" vertical="top"/>
    </xf>
    <xf numFmtId="0" fontId="9" fillId="0" borderId="1" xfId="0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left" vertical="top" wrapText="1"/>
    </xf>
    <xf numFmtId="49" fontId="15" fillId="0" borderId="1" xfId="0" applyNumberFormat="1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right" vertical="top" wrapText="1"/>
    </xf>
    <xf numFmtId="0" fontId="15" fillId="0" borderId="1" xfId="0" applyFont="1" applyBorder="1" applyAlignment="1">
      <alignment horizontal="right" vertical="top" wrapText="1"/>
    </xf>
    <xf numFmtId="0" fontId="9" fillId="0" borderId="30" xfId="0" applyFont="1" applyBorder="1" applyAlignment="1">
      <alignment horizontal="right" vertical="top"/>
    </xf>
    <xf numFmtId="0" fontId="9" fillId="0" borderId="30" xfId="0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left" vertical="top" wrapText="1"/>
    </xf>
    <xf numFmtId="49" fontId="15" fillId="0" borderId="30" xfId="0" applyNumberFormat="1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 wrapText="1"/>
    </xf>
    <xf numFmtId="0" fontId="15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5" fillId="0" borderId="1" xfId="6" applyFont="1" applyBorder="1" applyAlignment="1">
      <alignment horizontal="right" vertical="top" wrapText="1"/>
    </xf>
    <xf numFmtId="0" fontId="16" fillId="0" borderId="1" xfId="6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6" fillId="0" borderId="1" xfId="6" applyFont="1" applyBorder="1" applyAlignment="1">
      <alignment horizontal="right" vertical="top" wrapText="1"/>
    </xf>
    <xf numFmtId="0" fontId="21" fillId="0" borderId="1" xfId="0" applyFont="1" applyBorder="1" applyAlignment="1">
      <alignment horizontal="left" vertical="top" wrapText="1"/>
    </xf>
    <xf numFmtId="0" fontId="22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right" vertical="top"/>
    </xf>
    <xf numFmtId="49" fontId="15" fillId="0" borderId="1" xfId="0" applyNumberFormat="1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/>
    </xf>
    <xf numFmtId="2" fontId="15" fillId="0" borderId="1" xfId="0" applyNumberFormat="1" applyFont="1" applyBorder="1" applyAlignment="1">
      <alignment horizontal="right" vertical="top"/>
    </xf>
    <xf numFmtId="1" fontId="9" fillId="0" borderId="1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/>
    </xf>
    <xf numFmtId="49" fontId="15" fillId="0" borderId="30" xfId="0" applyNumberFormat="1" applyFont="1" applyBorder="1" applyAlignment="1">
      <alignment horizontal="left" vertical="top" wrapText="1"/>
    </xf>
    <xf numFmtId="0" fontId="15" fillId="0" borderId="30" xfId="0" applyFont="1" applyBorder="1" applyAlignment="1">
      <alignment horizontal="center" vertical="top" wrapText="1"/>
    </xf>
    <xf numFmtId="0" fontId="15" fillId="0" borderId="30" xfId="0" applyFont="1" applyBorder="1" applyAlignment="1">
      <alignment horizontal="center" vertical="top"/>
    </xf>
    <xf numFmtId="2" fontId="15" fillId="0" borderId="30" xfId="0" applyNumberFormat="1" applyFont="1" applyBorder="1" applyAlignment="1">
      <alignment horizontal="right" vertical="top"/>
    </xf>
    <xf numFmtId="1" fontId="9" fillId="0" borderId="30" xfId="0" applyNumberFormat="1" applyFont="1" applyBorder="1" applyAlignment="1">
      <alignment horizontal="right" vertical="top" wrapText="1"/>
    </xf>
    <xf numFmtId="2" fontId="15" fillId="0" borderId="1" xfId="6" applyNumberFormat="1" applyFont="1" applyBorder="1" applyAlignment="1">
      <alignment horizontal="right" vertical="top" wrapText="1"/>
    </xf>
    <xf numFmtId="2" fontId="9" fillId="0" borderId="1" xfId="0" applyNumberFormat="1" applyFont="1" applyBorder="1"/>
    <xf numFmtId="2" fontId="9" fillId="0" borderId="1" xfId="6" applyNumberFormat="1" applyFont="1" applyBorder="1" applyAlignment="1">
      <alignment horizontal="right" vertical="top" wrapText="1"/>
    </xf>
    <xf numFmtId="2" fontId="16" fillId="0" borderId="1" xfId="6" applyNumberFormat="1" applyFont="1" applyBorder="1" applyAlignment="1">
      <alignment horizontal="right" vertical="top" wrapText="1"/>
    </xf>
    <xf numFmtId="2" fontId="18" fillId="0" borderId="1" xfId="0" applyNumberFormat="1" applyFont="1" applyBorder="1"/>
    <xf numFmtId="2" fontId="18" fillId="0" borderId="1" xfId="6" applyNumberFormat="1" applyFont="1" applyBorder="1" applyAlignment="1">
      <alignment horizontal="right" vertical="top" wrapText="1"/>
    </xf>
    <xf numFmtId="14" fontId="9" fillId="0" borderId="1" xfId="23" applyNumberFormat="1" applyFont="1" applyBorder="1">
      <alignment horizontal="center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251460</xdr:colOff>
          <xdr:row>29</xdr:row>
          <xdr:rowOff>45720</xdr:rowOff>
        </xdr:from>
        <xdr:to>
          <xdr:col>2</xdr:col>
          <xdr:colOff>891540</xdr:colOff>
          <xdr:row>31</xdr:row>
          <xdr:rowOff>7620</xdr:rowOff>
        </xdr:to>
        <xdr:sp macro="" textlink="">
          <xdr:nvSpPr>
            <xdr:cNvPr id="15489" name="Button 129" hidden="1">
              <a:extLst>
                <a:ext uri="{63B3BB69-23CF-44E3-9099-C40C66FF867C}">
                  <a14:compatExt spid="_x0000_s15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</xdr:row>
          <xdr:rowOff>106680</xdr:rowOff>
        </xdr:from>
        <xdr:to>
          <xdr:col>1</xdr:col>
          <xdr:colOff>998220</xdr:colOff>
          <xdr:row>16</xdr:row>
          <xdr:rowOff>22860</xdr:rowOff>
        </xdr:to>
        <xdr:sp macro="" textlink="">
          <xdr:nvSpPr>
            <xdr:cNvPr id="17550" name="Button 142" hidden="1">
              <a:extLst>
                <a:ext uri="{63B3BB69-23CF-44E3-9099-C40C66FF867C}">
                  <a14:compatExt spid="_x0000_s17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Сформировать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A76"/>
  <sheetViews>
    <sheetView showGridLines="0" tabSelected="1" topLeftCell="D19" workbookViewId="0">
      <selection activeCell="AD34" sqref="AD34"/>
    </sheetView>
  </sheetViews>
  <sheetFormatPr defaultColWidth="9.109375" defaultRowHeight="13.2" x14ac:dyDescent="0.25"/>
  <cols>
    <col min="1" max="1" width="4.5546875" style="24" customWidth="1"/>
    <col min="2" max="2" width="6" style="24" customWidth="1"/>
    <col min="3" max="3" width="35.6640625" style="24" customWidth="1"/>
    <col min="4" max="4" width="11.88671875" style="24" customWidth="1"/>
    <col min="5" max="7" width="11.5546875" style="24" customWidth="1"/>
    <col min="8" max="8" width="12.6640625" style="24" customWidth="1"/>
    <col min="9" max="9" width="11.88671875" style="24" customWidth="1"/>
    <col min="10" max="10" width="11.5546875" style="24" customWidth="1"/>
    <col min="11" max="11" width="12.6640625" style="24" customWidth="1"/>
    <col min="12" max="12" width="11.5546875" style="24" customWidth="1"/>
    <col min="13" max="21" width="9.109375" style="24" hidden="1" customWidth="1"/>
    <col min="22" max="22" width="11.5546875" style="24" customWidth="1"/>
    <col min="23" max="27" width="9.109375" style="24" hidden="1" customWidth="1"/>
    <col min="28" max="28" width="9.109375" style="24" customWidth="1"/>
    <col min="29" max="16384" width="9.109375" style="24"/>
  </cols>
  <sheetData>
    <row r="1" spans="2:27" s="25" customFormat="1" x14ac:dyDescent="0.25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44</v>
      </c>
    </row>
    <row r="2" spans="2:27" s="25" customFormat="1" x14ac:dyDescent="0.25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45</v>
      </c>
    </row>
    <row r="3" spans="2:27" s="25" customFormat="1" x14ac:dyDescent="0.25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46</v>
      </c>
    </row>
    <row r="4" spans="2:27" s="25" customFormat="1" x14ac:dyDescent="0.25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 x14ac:dyDescent="0.25">
      <c r="B5" s="12"/>
      <c r="C5" s="13" t="s">
        <v>47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48</v>
      </c>
    </row>
    <row r="6" spans="2:27" s="25" customFormat="1" x14ac:dyDescent="0.25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49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50</v>
      </c>
    </row>
    <row r="7" spans="2:27" s="25" customFormat="1" x14ac:dyDescent="0.25">
      <c r="B7" s="15"/>
      <c r="C7" s="13" t="s">
        <v>51</v>
      </c>
      <c r="D7" s="15"/>
      <c r="E7" s="15"/>
      <c r="F7" s="15"/>
      <c r="G7" s="15"/>
      <c r="H7" s="16"/>
      <c r="I7" s="16"/>
      <c r="J7" s="15"/>
      <c r="K7" s="18"/>
      <c r="L7" s="18" t="s">
        <v>52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 x14ac:dyDescent="0.25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52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 x14ac:dyDescent="0.25">
      <c r="B9" s="15"/>
      <c r="C9" s="13" t="s">
        <v>53</v>
      </c>
      <c r="D9" s="15"/>
      <c r="E9" s="15"/>
      <c r="F9" s="15"/>
      <c r="G9" s="15"/>
      <c r="H9" s="16"/>
      <c r="I9" s="16"/>
      <c r="J9" s="15"/>
      <c r="K9" s="18"/>
      <c r="L9" s="18" t="s">
        <v>52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 x14ac:dyDescent="0.25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52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 x14ac:dyDescent="0.25">
      <c r="B11" s="15"/>
      <c r="C11" s="13" t="s">
        <v>54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 x14ac:dyDescent="0.25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55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 x14ac:dyDescent="0.25">
      <c r="B13" s="20"/>
      <c r="C13" s="13" t="s">
        <v>56</v>
      </c>
      <c r="D13" s="21"/>
      <c r="E13" s="15"/>
      <c r="F13" s="15"/>
      <c r="G13" s="15"/>
      <c r="H13" s="16"/>
      <c r="I13" s="16"/>
      <c r="J13" s="15"/>
      <c r="K13" s="18" t="s">
        <v>57</v>
      </c>
      <c r="L13" s="20" t="s">
        <v>58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 x14ac:dyDescent="0.25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59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9.15</v>
      </c>
      <c r="X14" s="27">
        <v>9.15</v>
      </c>
      <c r="Y14" s="71"/>
      <c r="Z14" s="71"/>
      <c r="AA14" s="71"/>
    </row>
    <row r="15" spans="2:27" s="25" customFormat="1" x14ac:dyDescent="0.25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60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/>
      <c r="X15" s="27"/>
      <c r="Y15" s="72"/>
      <c r="Z15" s="72"/>
      <c r="AA15" s="72"/>
    </row>
    <row r="16" spans="2:27" s="25" customFormat="1" x14ac:dyDescent="0.25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 x14ac:dyDescent="0.2">
      <c r="B17" s="28"/>
      <c r="C17" s="29"/>
      <c r="D17" s="29"/>
      <c r="E17" s="29"/>
      <c r="H17" s="98" t="s">
        <v>39</v>
      </c>
      <c r="I17" s="99"/>
      <c r="J17" s="98" t="s">
        <v>40</v>
      </c>
      <c r="K17" s="99"/>
      <c r="L17" s="102" t="s">
        <v>41</v>
      </c>
      <c r="M17" s="103"/>
      <c r="N17" s="103"/>
      <c r="O17" s="103"/>
      <c r="P17" s="103"/>
      <c r="Q17" s="103"/>
      <c r="R17" s="103"/>
      <c r="S17" s="103"/>
      <c r="T17" s="103"/>
      <c r="U17" s="103"/>
      <c r="V17" s="104"/>
    </row>
    <row r="18" spans="2:27" s="25" customFormat="1" x14ac:dyDescent="0.2">
      <c r="B18" s="30"/>
      <c r="C18" s="29"/>
      <c r="D18" s="29"/>
      <c r="E18" s="29"/>
      <c r="H18" s="100"/>
      <c r="I18" s="101"/>
      <c r="J18" s="100"/>
      <c r="K18" s="101"/>
      <c r="L18" s="1" t="s">
        <v>42</v>
      </c>
      <c r="M18" s="1" t="s">
        <v>43</v>
      </c>
      <c r="N18" s="1" t="s">
        <v>43</v>
      </c>
      <c r="O18" s="31"/>
      <c r="P18" s="31"/>
      <c r="Q18" s="31"/>
      <c r="R18" s="31"/>
      <c r="S18" s="31"/>
      <c r="T18" s="31"/>
      <c r="U18" s="31"/>
      <c r="V18" s="1" t="s">
        <v>43</v>
      </c>
    </row>
    <row r="19" spans="2:27" s="25" customFormat="1" x14ac:dyDescent="0.25">
      <c r="B19" s="28"/>
      <c r="C19" s="29"/>
      <c r="D19" s="29"/>
      <c r="E19" s="29"/>
      <c r="H19" s="105">
        <v>1</v>
      </c>
      <c r="I19" s="106"/>
      <c r="J19" s="107" t="s">
        <v>66</v>
      </c>
      <c r="K19" s="108"/>
      <c r="L19" s="2" t="s">
        <v>67</v>
      </c>
      <c r="M19" s="2" t="s">
        <v>67</v>
      </c>
      <c r="N19" s="2" t="s">
        <v>67</v>
      </c>
      <c r="O19" s="32"/>
      <c r="P19" s="32"/>
      <c r="Q19" s="32"/>
      <c r="R19" s="32"/>
      <c r="S19" s="32"/>
      <c r="T19" s="32"/>
      <c r="U19" s="32"/>
      <c r="V19" s="168">
        <v>42004</v>
      </c>
    </row>
    <row r="20" spans="2:27" s="33" customFormat="1" ht="11.4" x14ac:dyDescent="0.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6" x14ac:dyDescent="0.3">
      <c r="B21" s="92" t="s">
        <v>38</v>
      </c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</row>
    <row r="22" spans="2:27" s="33" customFormat="1" ht="15.6" x14ac:dyDescent="0.3">
      <c r="B22" s="92" t="s">
        <v>149</v>
      </c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</row>
    <row r="23" spans="2:27" s="29" customFormat="1" ht="11.4" x14ac:dyDescent="0.2">
      <c r="B23" s="93" t="s">
        <v>68</v>
      </c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</row>
    <row r="24" spans="2:27" s="34" customFormat="1" ht="11.4" x14ac:dyDescent="0.2">
      <c r="B24" s="88" t="s">
        <v>4</v>
      </c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</row>
    <row r="25" spans="2:27" s="34" customFormat="1" ht="11.4" x14ac:dyDescent="0.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1.4" x14ac:dyDescent="0.2">
      <c r="B26" s="25"/>
      <c r="C26" s="25"/>
      <c r="D26" s="25"/>
      <c r="E26" s="25"/>
      <c r="F26" s="25"/>
      <c r="G26" s="25"/>
      <c r="H26" s="89" t="s">
        <v>20</v>
      </c>
      <c r="I26" s="90"/>
      <c r="J26" s="91"/>
      <c r="K26" s="89" t="s">
        <v>21</v>
      </c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1"/>
    </row>
    <row r="27" spans="2:27" s="29" customFormat="1" ht="12" x14ac:dyDescent="0.25">
      <c r="B27" s="25"/>
      <c r="C27" s="25"/>
      <c r="D27" s="25"/>
      <c r="E27" s="28" t="s">
        <v>5</v>
      </c>
      <c r="F27" s="25"/>
      <c r="G27" s="25"/>
      <c r="H27" s="84">
        <f>293.51/1000</f>
        <v>0.29350999999999999</v>
      </c>
      <c r="I27" s="85"/>
      <c r="J27" s="35" t="s">
        <v>6</v>
      </c>
      <c r="K27" s="86">
        <f>3069.78/1000</f>
        <v>3.0697800000000002</v>
      </c>
      <c r="L27" s="87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6</v>
      </c>
    </row>
    <row r="28" spans="2:27" s="29" customFormat="1" ht="12" x14ac:dyDescent="0.25">
      <c r="B28" s="25"/>
      <c r="C28" s="25"/>
      <c r="D28" s="25"/>
      <c r="E28" s="37" t="s">
        <v>35</v>
      </c>
      <c r="F28" s="25"/>
      <c r="G28" s="38"/>
      <c r="H28" s="84">
        <f>0/1000</f>
        <v>0</v>
      </c>
      <c r="I28" s="85"/>
      <c r="J28" s="35" t="s">
        <v>6</v>
      </c>
      <c r="K28" s="86">
        <f>0/1000</f>
        <v>0</v>
      </c>
      <c r="L28" s="87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6</v>
      </c>
    </row>
    <row r="29" spans="2:27" s="29" customFormat="1" ht="12" x14ac:dyDescent="0.25">
      <c r="B29" s="25"/>
      <c r="C29" s="25"/>
      <c r="D29" s="25"/>
      <c r="E29" s="37" t="s">
        <v>36</v>
      </c>
      <c r="F29" s="25"/>
      <c r="G29" s="38"/>
      <c r="H29" s="84">
        <f>293.51/1000</f>
        <v>0.29350999999999999</v>
      </c>
      <c r="I29" s="85"/>
      <c r="J29" s="35" t="s">
        <v>6</v>
      </c>
      <c r="K29" s="86">
        <f>3069.78/1000</f>
        <v>3.0697800000000002</v>
      </c>
      <c r="L29" s="87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6</v>
      </c>
    </row>
    <row r="30" spans="2:27" s="39" customFormat="1" x14ac:dyDescent="0.25">
      <c r="B30" s="25"/>
      <c r="C30" s="25"/>
      <c r="D30" s="25"/>
      <c r="E30" s="28" t="s">
        <v>7</v>
      </c>
      <c r="F30" s="25"/>
      <c r="G30" s="25"/>
      <c r="H30" s="84">
        <f>(W14+W15)/1000</f>
        <v>9.1500000000000001E-3</v>
      </c>
      <c r="I30" s="85"/>
      <c r="J30" s="35" t="s">
        <v>8</v>
      </c>
      <c r="K30" s="86">
        <f>(X14+X15)/1000</f>
        <v>9.1500000000000001E-3</v>
      </c>
      <c r="L30" s="87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8</v>
      </c>
      <c r="Y30" s="71">
        <v>109.13</v>
      </c>
      <c r="Z30" s="71">
        <v>92.76</v>
      </c>
      <c r="AA30" s="71">
        <v>70.930000000000007</v>
      </c>
    </row>
    <row r="31" spans="2:27" x14ac:dyDescent="0.25">
      <c r="B31" s="25"/>
      <c r="C31" s="25"/>
      <c r="D31" s="25"/>
      <c r="E31" s="28" t="s">
        <v>9</v>
      </c>
      <c r="F31" s="25"/>
      <c r="G31" s="25"/>
      <c r="H31" s="84">
        <f>109.13/1000</f>
        <v>0.10912999999999999</v>
      </c>
      <c r="I31" s="85"/>
      <c r="J31" s="35" t="s">
        <v>6</v>
      </c>
      <c r="K31" s="86">
        <f>1202.81/1000</f>
        <v>1.2028099999999999</v>
      </c>
      <c r="L31" s="87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6</v>
      </c>
      <c r="Y31" s="72">
        <v>1202.81</v>
      </c>
      <c r="Z31" s="72">
        <v>1022.39</v>
      </c>
      <c r="AA31" s="72">
        <v>781.83</v>
      </c>
    </row>
    <row r="32" spans="2:27" x14ac:dyDescent="0.25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 x14ac:dyDescent="0.25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 x14ac:dyDescent="0.25">
      <c r="B34" s="28" t="str">
        <f>"Составлена в базисных ценах на 01.2000 г. и текущих ценах на " &amp; IF(LEN(M34)&gt;3,MID(M34,4,LEN(M34)),M34)</f>
        <v xml:space="preserve">Составлена в базисных ценах на 01.2000 г. и текущих ценах на 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8" thickBot="1" x14ac:dyDescent="0.3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 x14ac:dyDescent="0.3">
      <c r="A36" s="94" t="s">
        <v>61</v>
      </c>
      <c r="B36" s="95"/>
      <c r="C36" s="76" t="s">
        <v>11</v>
      </c>
      <c r="D36" s="76" t="s">
        <v>12</v>
      </c>
      <c r="E36" s="79" t="s">
        <v>13</v>
      </c>
      <c r="F36" s="80"/>
      <c r="G36" s="81"/>
      <c r="H36" s="79" t="s">
        <v>14</v>
      </c>
      <c r="I36" s="80"/>
      <c r="J36" s="81"/>
      <c r="K36" s="79" t="s">
        <v>15</v>
      </c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1"/>
    </row>
    <row r="37" spans="1:22" ht="18.75" customHeight="1" thickBot="1" x14ac:dyDescent="0.3">
      <c r="A37" s="76" t="s">
        <v>62</v>
      </c>
      <c r="B37" s="96" t="s">
        <v>63</v>
      </c>
      <c r="C37" s="77"/>
      <c r="D37" s="77"/>
      <c r="E37" s="82" t="s">
        <v>2</v>
      </c>
      <c r="F37" s="47" t="s">
        <v>16</v>
      </c>
      <c r="G37" s="47" t="s">
        <v>17</v>
      </c>
      <c r="H37" s="82" t="s">
        <v>2</v>
      </c>
      <c r="I37" s="47" t="s">
        <v>16</v>
      </c>
      <c r="J37" s="47" t="s">
        <v>17</v>
      </c>
      <c r="K37" s="82" t="s">
        <v>2</v>
      </c>
      <c r="L37" s="47" t="s">
        <v>16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17</v>
      </c>
    </row>
    <row r="38" spans="1:22" ht="18.75" customHeight="1" thickBot="1" x14ac:dyDescent="0.3">
      <c r="A38" s="78"/>
      <c r="B38" s="97"/>
      <c r="C38" s="78"/>
      <c r="D38" s="78"/>
      <c r="E38" s="83"/>
      <c r="F38" s="47" t="s">
        <v>18</v>
      </c>
      <c r="G38" s="47" t="s">
        <v>19</v>
      </c>
      <c r="H38" s="83"/>
      <c r="I38" s="47" t="s">
        <v>18</v>
      </c>
      <c r="J38" s="47" t="s">
        <v>19</v>
      </c>
      <c r="K38" s="83"/>
      <c r="L38" s="47" t="s">
        <v>18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19</v>
      </c>
    </row>
    <row r="39" spans="1:22" x14ac:dyDescent="0.25">
      <c r="A39" s="124">
        <v>1</v>
      </c>
      <c r="B39" s="125">
        <v>2</v>
      </c>
      <c r="C39" s="126">
        <v>3</v>
      </c>
      <c r="D39" s="126">
        <v>4</v>
      </c>
      <c r="E39" s="127">
        <v>5</v>
      </c>
      <c r="F39" s="127">
        <v>6</v>
      </c>
      <c r="G39" s="127">
        <v>7</v>
      </c>
      <c r="H39" s="127">
        <v>8</v>
      </c>
      <c r="I39" s="127">
        <v>9</v>
      </c>
      <c r="J39" s="127">
        <v>10</v>
      </c>
      <c r="K39" s="127">
        <v>11</v>
      </c>
      <c r="L39" s="127">
        <v>12</v>
      </c>
      <c r="M39" s="127"/>
      <c r="N39" s="127"/>
      <c r="O39" s="127"/>
      <c r="P39" s="127"/>
      <c r="Q39" s="127"/>
      <c r="R39" s="127"/>
      <c r="S39" s="127"/>
      <c r="T39" s="127"/>
      <c r="U39" s="127"/>
      <c r="V39" s="127">
        <v>13</v>
      </c>
    </row>
    <row r="40" spans="1:22" ht="19.350000000000001" customHeight="1" x14ac:dyDescent="0.25">
      <c r="A40" s="128" t="s">
        <v>71</v>
      </c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</row>
    <row r="41" spans="1:22" ht="68.400000000000006" x14ac:dyDescent="0.25">
      <c r="A41" s="130">
        <v>1</v>
      </c>
      <c r="B41" s="131">
        <v>1</v>
      </c>
      <c r="C41" s="132" t="s">
        <v>72</v>
      </c>
      <c r="D41" s="133" t="s">
        <v>73</v>
      </c>
      <c r="E41" s="134">
        <v>6768.26</v>
      </c>
      <c r="F41" s="135">
        <v>6768.26</v>
      </c>
      <c r="G41" s="134"/>
      <c r="H41" s="134" t="s">
        <v>74</v>
      </c>
      <c r="I41" s="134">
        <v>67.680000000000007</v>
      </c>
      <c r="J41" s="134"/>
      <c r="K41" s="134" t="s">
        <v>75</v>
      </c>
      <c r="L41" s="135">
        <v>745.9</v>
      </c>
      <c r="M41" s="135"/>
      <c r="N41" s="135" t="s">
        <v>76</v>
      </c>
      <c r="O41" s="135"/>
      <c r="P41" s="135"/>
      <c r="Q41" s="135"/>
      <c r="R41" s="135"/>
      <c r="S41" s="135"/>
      <c r="T41" s="135"/>
      <c r="U41" s="135"/>
      <c r="V41" s="135"/>
    </row>
    <row r="42" spans="1:22" ht="68.400000000000006" x14ac:dyDescent="0.25">
      <c r="A42" s="130">
        <v>2</v>
      </c>
      <c r="B42" s="131">
        <v>2</v>
      </c>
      <c r="C42" s="132" t="s">
        <v>77</v>
      </c>
      <c r="D42" s="133" t="s">
        <v>78</v>
      </c>
      <c r="E42" s="134">
        <v>1467.71</v>
      </c>
      <c r="F42" s="135">
        <v>1467.71</v>
      </c>
      <c r="G42" s="134"/>
      <c r="H42" s="134" t="s">
        <v>79</v>
      </c>
      <c r="I42" s="134">
        <v>29.35</v>
      </c>
      <c r="J42" s="134"/>
      <c r="K42" s="134" t="s">
        <v>80</v>
      </c>
      <c r="L42" s="135">
        <v>323.5</v>
      </c>
      <c r="M42" s="135"/>
      <c r="N42" s="135" t="s">
        <v>76</v>
      </c>
      <c r="O42" s="135"/>
      <c r="P42" s="135"/>
      <c r="Q42" s="135"/>
      <c r="R42" s="135"/>
      <c r="S42" s="135"/>
      <c r="T42" s="135"/>
      <c r="U42" s="135"/>
      <c r="V42" s="135"/>
    </row>
    <row r="43" spans="1:22" ht="57" x14ac:dyDescent="0.25">
      <c r="A43" s="130">
        <v>3</v>
      </c>
      <c r="B43" s="131">
        <v>3</v>
      </c>
      <c r="C43" s="132" t="s">
        <v>81</v>
      </c>
      <c r="D43" s="133" t="s">
        <v>78</v>
      </c>
      <c r="E43" s="134">
        <v>816.46</v>
      </c>
      <c r="F43" s="135" t="s">
        <v>82</v>
      </c>
      <c r="G43" s="134"/>
      <c r="H43" s="134" t="s">
        <v>83</v>
      </c>
      <c r="I43" s="134" t="s">
        <v>84</v>
      </c>
      <c r="J43" s="134"/>
      <c r="K43" s="134" t="s">
        <v>85</v>
      </c>
      <c r="L43" s="135" t="s">
        <v>86</v>
      </c>
      <c r="M43" s="135"/>
      <c r="N43" s="135" t="s">
        <v>76</v>
      </c>
      <c r="O43" s="135"/>
      <c r="P43" s="135"/>
      <c r="Q43" s="135"/>
      <c r="R43" s="135"/>
      <c r="S43" s="135"/>
      <c r="T43" s="135"/>
      <c r="U43" s="135"/>
      <c r="V43" s="135"/>
    </row>
    <row r="44" spans="1:22" ht="57" x14ac:dyDescent="0.25">
      <c r="A44" s="130">
        <v>4</v>
      </c>
      <c r="B44" s="131">
        <v>4</v>
      </c>
      <c r="C44" s="132" t="s">
        <v>87</v>
      </c>
      <c r="D44" s="133" t="s">
        <v>78</v>
      </c>
      <c r="E44" s="134">
        <v>371.54</v>
      </c>
      <c r="F44" s="135" t="s">
        <v>88</v>
      </c>
      <c r="G44" s="134"/>
      <c r="H44" s="134" t="s">
        <v>89</v>
      </c>
      <c r="I44" s="134" t="s">
        <v>90</v>
      </c>
      <c r="J44" s="134"/>
      <c r="K44" s="134" t="s">
        <v>91</v>
      </c>
      <c r="L44" s="135" t="s">
        <v>92</v>
      </c>
      <c r="M44" s="135"/>
      <c r="N44" s="135" t="s">
        <v>76</v>
      </c>
      <c r="O44" s="135"/>
      <c r="P44" s="135"/>
      <c r="Q44" s="135"/>
      <c r="R44" s="135"/>
      <c r="S44" s="135"/>
      <c r="T44" s="135"/>
      <c r="U44" s="135"/>
      <c r="V44" s="135"/>
    </row>
    <row r="45" spans="1:22" ht="57" x14ac:dyDescent="0.25">
      <c r="A45" s="136">
        <v>5</v>
      </c>
      <c r="B45" s="137">
        <v>5</v>
      </c>
      <c r="C45" s="138" t="s">
        <v>93</v>
      </c>
      <c r="D45" s="139" t="s">
        <v>73</v>
      </c>
      <c r="E45" s="140">
        <v>903.43</v>
      </c>
      <c r="F45" s="141" t="s">
        <v>94</v>
      </c>
      <c r="G45" s="140"/>
      <c r="H45" s="140" t="s">
        <v>95</v>
      </c>
      <c r="I45" s="140" t="s">
        <v>96</v>
      </c>
      <c r="J45" s="140"/>
      <c r="K45" s="140" t="s">
        <v>97</v>
      </c>
      <c r="L45" s="141" t="s">
        <v>98</v>
      </c>
      <c r="M45" s="141"/>
      <c r="N45" s="141" t="s">
        <v>76</v>
      </c>
      <c r="O45" s="141"/>
      <c r="P45" s="141"/>
      <c r="Q45" s="141"/>
      <c r="R45" s="141"/>
      <c r="S45" s="141"/>
      <c r="T45" s="141"/>
      <c r="U45" s="141"/>
      <c r="V45" s="141"/>
    </row>
    <row r="46" spans="1:22" ht="34.200000000000003" x14ac:dyDescent="0.25">
      <c r="A46" s="142" t="s">
        <v>99</v>
      </c>
      <c r="B46" s="143"/>
      <c r="C46" s="143"/>
      <c r="D46" s="143"/>
      <c r="E46" s="143"/>
      <c r="F46" s="143"/>
      <c r="G46" s="143"/>
      <c r="H46" s="144">
        <v>129.82</v>
      </c>
      <c r="I46" s="144" t="s">
        <v>100</v>
      </c>
      <c r="J46" s="144"/>
      <c r="K46" s="144">
        <v>1265.56</v>
      </c>
      <c r="L46" s="144" t="s">
        <v>101</v>
      </c>
      <c r="M46" s="144"/>
      <c r="N46" s="144"/>
      <c r="O46" s="144"/>
      <c r="P46" s="144"/>
      <c r="Q46" s="144"/>
      <c r="R46" s="144"/>
      <c r="S46" s="144"/>
      <c r="T46" s="144"/>
      <c r="U46" s="144"/>
      <c r="V46" s="144"/>
    </row>
    <row r="47" spans="1:22" x14ac:dyDescent="0.25">
      <c r="A47" s="142" t="s">
        <v>102</v>
      </c>
      <c r="B47" s="143"/>
      <c r="C47" s="143"/>
      <c r="D47" s="143"/>
      <c r="E47" s="143"/>
      <c r="F47" s="143"/>
      <c r="G47" s="143"/>
      <c r="H47" s="144"/>
      <c r="I47" s="144"/>
      <c r="J47" s="144"/>
      <c r="K47" s="144"/>
      <c r="L47" s="144"/>
      <c r="M47" s="144"/>
      <c r="N47" s="144"/>
      <c r="O47" s="144"/>
      <c r="P47" s="144"/>
      <c r="Q47" s="144"/>
      <c r="R47" s="144"/>
      <c r="S47" s="144"/>
      <c r="T47" s="144"/>
      <c r="U47" s="144"/>
      <c r="V47" s="144"/>
    </row>
    <row r="48" spans="1:22" x14ac:dyDescent="0.25">
      <c r="A48" s="142" t="s">
        <v>103</v>
      </c>
      <c r="B48" s="143"/>
      <c r="C48" s="143"/>
      <c r="D48" s="143"/>
      <c r="E48" s="143"/>
      <c r="F48" s="143"/>
      <c r="G48" s="143"/>
      <c r="H48" s="144">
        <v>109.13</v>
      </c>
      <c r="I48" s="144"/>
      <c r="J48" s="144"/>
      <c r="K48" s="144">
        <v>1202.81</v>
      </c>
      <c r="L48" s="144"/>
      <c r="M48" s="144"/>
      <c r="N48" s="144"/>
      <c r="O48" s="144"/>
      <c r="P48" s="144"/>
      <c r="Q48" s="144"/>
      <c r="R48" s="144"/>
      <c r="S48" s="144"/>
      <c r="T48" s="144"/>
      <c r="U48" s="144"/>
      <c r="V48" s="144"/>
    </row>
    <row r="49" spans="1:22" x14ac:dyDescent="0.25">
      <c r="A49" s="142" t="s">
        <v>104</v>
      </c>
      <c r="B49" s="143"/>
      <c r="C49" s="143"/>
      <c r="D49" s="143"/>
      <c r="E49" s="143"/>
      <c r="F49" s="143"/>
      <c r="G49" s="143"/>
      <c r="H49" s="144">
        <v>20.69</v>
      </c>
      <c r="I49" s="144"/>
      <c r="J49" s="144"/>
      <c r="K49" s="144">
        <v>62.75</v>
      </c>
      <c r="L49" s="144"/>
      <c r="M49" s="144"/>
      <c r="N49" s="144"/>
      <c r="O49" s="144"/>
      <c r="P49" s="144"/>
      <c r="Q49" s="144"/>
      <c r="R49" s="144"/>
      <c r="S49" s="144"/>
      <c r="T49" s="144"/>
      <c r="U49" s="144"/>
      <c r="V49" s="144"/>
    </row>
    <row r="50" spans="1:22" x14ac:dyDescent="0.25">
      <c r="A50" s="145" t="s">
        <v>105</v>
      </c>
      <c r="B50" s="146"/>
      <c r="C50" s="146"/>
      <c r="D50" s="146"/>
      <c r="E50" s="146"/>
      <c r="F50" s="146"/>
      <c r="G50" s="146"/>
      <c r="H50" s="147">
        <v>92.76</v>
      </c>
      <c r="I50" s="147"/>
      <c r="J50" s="147"/>
      <c r="K50" s="147">
        <v>1022.39</v>
      </c>
      <c r="L50" s="147"/>
      <c r="M50" s="144"/>
      <c r="N50" s="144"/>
      <c r="O50" s="144"/>
      <c r="P50" s="144"/>
      <c r="Q50" s="144"/>
      <c r="R50" s="144"/>
      <c r="S50" s="144"/>
      <c r="T50" s="144"/>
      <c r="U50" s="144"/>
      <c r="V50" s="144"/>
    </row>
    <row r="51" spans="1:22" x14ac:dyDescent="0.25">
      <c r="A51" s="145" t="s">
        <v>106</v>
      </c>
      <c r="B51" s="146"/>
      <c r="C51" s="146"/>
      <c r="D51" s="146"/>
      <c r="E51" s="146"/>
      <c r="F51" s="146"/>
      <c r="G51" s="146"/>
      <c r="H51" s="147">
        <v>70.930000000000007</v>
      </c>
      <c r="I51" s="147"/>
      <c r="J51" s="147"/>
      <c r="K51" s="147">
        <v>781.83</v>
      </c>
      <c r="L51" s="147"/>
      <c r="M51" s="144"/>
      <c r="N51" s="144"/>
      <c r="O51" s="144"/>
      <c r="P51" s="144"/>
      <c r="Q51" s="144"/>
      <c r="R51" s="144"/>
      <c r="S51" s="144"/>
      <c r="T51" s="144"/>
      <c r="U51" s="144"/>
      <c r="V51" s="144"/>
    </row>
    <row r="52" spans="1:22" x14ac:dyDescent="0.25">
      <c r="A52" s="145" t="s">
        <v>107</v>
      </c>
      <c r="B52" s="146"/>
      <c r="C52" s="146"/>
      <c r="D52" s="146"/>
      <c r="E52" s="146"/>
      <c r="F52" s="146"/>
      <c r="G52" s="146"/>
      <c r="H52" s="147"/>
      <c r="I52" s="147"/>
      <c r="J52" s="147"/>
      <c r="K52" s="147"/>
      <c r="L52" s="147"/>
      <c r="M52" s="144"/>
      <c r="N52" s="144"/>
      <c r="O52" s="144"/>
      <c r="P52" s="144"/>
      <c r="Q52" s="144"/>
      <c r="R52" s="144"/>
      <c r="S52" s="144"/>
      <c r="T52" s="144"/>
      <c r="U52" s="144"/>
      <c r="V52" s="144"/>
    </row>
    <row r="53" spans="1:22" x14ac:dyDescent="0.25">
      <c r="A53" s="142" t="s">
        <v>108</v>
      </c>
      <c r="B53" s="143"/>
      <c r="C53" s="143"/>
      <c r="D53" s="143"/>
      <c r="E53" s="143"/>
      <c r="F53" s="143"/>
      <c r="G53" s="143"/>
      <c r="H53" s="144">
        <v>293.51</v>
      </c>
      <c r="I53" s="144"/>
      <c r="J53" s="144"/>
      <c r="K53" s="144">
        <v>3069.78</v>
      </c>
      <c r="L53" s="144"/>
      <c r="M53" s="144"/>
      <c r="N53" s="144"/>
      <c r="O53" s="144"/>
      <c r="P53" s="144"/>
      <c r="Q53" s="144"/>
      <c r="R53" s="144"/>
      <c r="S53" s="144"/>
      <c r="T53" s="144"/>
      <c r="U53" s="144"/>
      <c r="V53" s="144"/>
    </row>
    <row r="54" spans="1:22" x14ac:dyDescent="0.25">
      <c r="A54" s="142" t="s">
        <v>109</v>
      </c>
      <c r="B54" s="143"/>
      <c r="C54" s="143"/>
      <c r="D54" s="143"/>
      <c r="E54" s="143"/>
      <c r="F54" s="143"/>
      <c r="G54" s="143"/>
      <c r="H54" s="144">
        <v>293.51</v>
      </c>
      <c r="I54" s="144"/>
      <c r="J54" s="144"/>
      <c r="K54" s="144">
        <v>3069.78</v>
      </c>
      <c r="L54" s="144"/>
      <c r="M54" s="144"/>
      <c r="N54" s="144"/>
      <c r="O54" s="144"/>
      <c r="P54" s="144"/>
      <c r="Q54" s="144"/>
      <c r="R54" s="144"/>
      <c r="S54" s="144"/>
      <c r="T54" s="144"/>
      <c r="U54" s="144"/>
      <c r="V54" s="144"/>
    </row>
    <row r="55" spans="1:22" x14ac:dyDescent="0.25">
      <c r="A55" s="145" t="s">
        <v>110</v>
      </c>
      <c r="B55" s="146"/>
      <c r="C55" s="146"/>
      <c r="D55" s="146"/>
      <c r="E55" s="146"/>
      <c r="F55" s="146"/>
      <c r="G55" s="146"/>
      <c r="H55" s="147">
        <v>293.51</v>
      </c>
      <c r="I55" s="147"/>
      <c r="J55" s="147"/>
      <c r="K55" s="147">
        <v>3069.78</v>
      </c>
      <c r="L55" s="147"/>
      <c r="M55" s="144"/>
      <c r="N55" s="144"/>
      <c r="O55" s="144"/>
      <c r="P55" s="144"/>
      <c r="Q55" s="144"/>
      <c r="R55" s="144"/>
      <c r="S55" s="144"/>
      <c r="T55" s="144"/>
      <c r="U55" s="144"/>
      <c r="V55" s="144"/>
    </row>
    <row r="56" spans="1:22" x14ac:dyDescent="0.25">
      <c r="A56" s="50"/>
      <c r="B56" s="39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</row>
    <row r="57" spans="1:22" x14ac:dyDescent="0.25">
      <c r="A57" s="50"/>
      <c r="B57" s="39"/>
      <c r="C57" s="73" t="s">
        <v>64</v>
      </c>
      <c r="D57" s="48"/>
      <c r="E57" s="48"/>
      <c r="F57" s="48"/>
      <c r="G57" s="48"/>
      <c r="H57" s="74">
        <f>IF(ISBLANK(Y30),"",ROUND(Z30/Y30,2)*100)</f>
        <v>85</v>
      </c>
      <c r="I57" s="48"/>
      <c r="J57" s="48"/>
      <c r="K57" s="74">
        <f>IF(ISBLANK(Y31),"",ROUND(Z31/Y31,2)*100)</f>
        <v>85</v>
      </c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</row>
    <row r="58" spans="1:22" x14ac:dyDescent="0.25">
      <c r="A58" s="50"/>
      <c r="B58" s="39"/>
      <c r="C58" s="73" t="s">
        <v>65</v>
      </c>
      <c r="D58" s="48"/>
      <c r="E58" s="48"/>
      <c r="F58" s="48"/>
      <c r="G58" s="48"/>
      <c r="H58" s="45">
        <f>IF(ISBLANK(Y30),"",ROUND(AA30/Y30,2)*100)</f>
        <v>65</v>
      </c>
      <c r="I58" s="48"/>
      <c r="J58" s="48"/>
      <c r="K58" s="45">
        <f>IF(ISBLANK(Y31),"",ROUND(AA31/Y31,2)*100)</f>
        <v>65</v>
      </c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</row>
    <row r="59" spans="1:22" x14ac:dyDescent="0.25">
      <c r="A59" s="28"/>
      <c r="B59" s="28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</row>
    <row r="60" spans="1:22" x14ac:dyDescent="0.25">
      <c r="B60" s="75" t="s">
        <v>69</v>
      </c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</row>
    <row r="61" spans="1:22" x14ac:dyDescent="0.25">
      <c r="B61" s="39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</row>
    <row r="62" spans="1:22" x14ac:dyDescent="0.25">
      <c r="B62" s="75" t="s">
        <v>70</v>
      </c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</row>
    <row r="63" spans="1:22" x14ac:dyDescent="0.25">
      <c r="B63" s="46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</row>
    <row r="65" spans="3:7" x14ac:dyDescent="0.25">
      <c r="C65" s="49"/>
      <c r="D65" s="49"/>
      <c r="E65" s="49"/>
      <c r="F65" s="49"/>
      <c r="G65" s="49"/>
    </row>
    <row r="66" spans="3:7" x14ac:dyDescent="0.25">
      <c r="C66" s="49"/>
      <c r="D66" s="49"/>
      <c r="E66" s="49"/>
      <c r="F66" s="49"/>
      <c r="G66" s="49"/>
    </row>
    <row r="67" spans="3:7" x14ac:dyDescent="0.25">
      <c r="C67" s="49"/>
      <c r="D67" s="49"/>
      <c r="E67" s="49"/>
      <c r="F67" s="49"/>
      <c r="G67" s="49"/>
    </row>
    <row r="68" spans="3:7" x14ac:dyDescent="0.25">
      <c r="C68" s="49"/>
      <c r="D68" s="49"/>
      <c r="E68" s="49"/>
      <c r="F68" s="49"/>
      <c r="G68" s="49"/>
    </row>
    <row r="69" spans="3:7" x14ac:dyDescent="0.25">
      <c r="C69" s="49"/>
      <c r="D69" s="49"/>
      <c r="E69" s="49"/>
      <c r="F69" s="49"/>
      <c r="G69" s="49"/>
    </row>
    <row r="70" spans="3:7" x14ac:dyDescent="0.25">
      <c r="C70" s="49"/>
      <c r="D70" s="49"/>
      <c r="E70" s="49"/>
      <c r="F70" s="49"/>
      <c r="G70" s="49"/>
    </row>
    <row r="71" spans="3:7" x14ac:dyDescent="0.25">
      <c r="C71" s="49"/>
      <c r="D71" s="49"/>
      <c r="E71" s="49"/>
      <c r="F71" s="49"/>
      <c r="G71" s="49"/>
    </row>
    <row r="72" spans="3:7" x14ac:dyDescent="0.25">
      <c r="C72" s="49"/>
      <c r="D72" s="49"/>
      <c r="E72" s="49"/>
      <c r="F72" s="49"/>
      <c r="G72" s="49"/>
    </row>
    <row r="73" spans="3:7" x14ac:dyDescent="0.25">
      <c r="C73" s="49"/>
      <c r="D73" s="49"/>
      <c r="E73" s="49"/>
      <c r="F73" s="49"/>
      <c r="G73" s="49"/>
    </row>
    <row r="74" spans="3:7" x14ac:dyDescent="0.25">
      <c r="C74" s="49"/>
      <c r="D74" s="49"/>
      <c r="E74" s="49"/>
      <c r="F74" s="49"/>
      <c r="G74" s="49"/>
    </row>
    <row r="75" spans="3:7" x14ac:dyDescent="0.25">
      <c r="C75" s="49"/>
      <c r="D75" s="49"/>
      <c r="E75" s="49"/>
      <c r="F75" s="49"/>
      <c r="G75" s="49"/>
    </row>
    <row r="76" spans="3:7" x14ac:dyDescent="0.25">
      <c r="C76" s="49"/>
      <c r="D76" s="49"/>
      <c r="E76" s="49"/>
      <c r="F76" s="49"/>
      <c r="G76" s="49"/>
    </row>
  </sheetData>
  <mergeCells count="43">
    <mergeCell ref="A51:G51"/>
    <mergeCell ref="A52:G52"/>
    <mergeCell ref="A53:G53"/>
    <mergeCell ref="A54:G54"/>
    <mergeCell ref="A55:G55"/>
    <mergeCell ref="A40:V40"/>
    <mergeCell ref="A46:G46"/>
    <mergeCell ref="A47:G47"/>
    <mergeCell ref="A48:G48"/>
    <mergeCell ref="A49:G49"/>
    <mergeCell ref="A50:G50"/>
    <mergeCell ref="A36:B36"/>
    <mergeCell ref="B37:B38"/>
    <mergeCell ref="A37:A38"/>
    <mergeCell ref="H17:I18"/>
    <mergeCell ref="J17:K18"/>
    <mergeCell ref="L17:V17"/>
    <mergeCell ref="H19:I19"/>
    <mergeCell ref="J19:K19"/>
    <mergeCell ref="H31:I31"/>
    <mergeCell ref="K31:L31"/>
    <mergeCell ref="B21:V21"/>
    <mergeCell ref="B22:V22"/>
    <mergeCell ref="B23:V23"/>
    <mergeCell ref="K37:K38"/>
    <mergeCell ref="H36:J36"/>
    <mergeCell ref="H26:J26"/>
    <mergeCell ref="H30:I30"/>
    <mergeCell ref="K27:L27"/>
    <mergeCell ref="K30:L30"/>
    <mergeCell ref="H28:I28"/>
    <mergeCell ref="H29:I29"/>
    <mergeCell ref="K28:L28"/>
    <mergeCell ref="K29:L29"/>
    <mergeCell ref="B24:V24"/>
    <mergeCell ref="K26:V26"/>
    <mergeCell ref="H27:I27"/>
    <mergeCell ref="C36:C38"/>
    <mergeCell ref="D36:D38"/>
    <mergeCell ref="E36:G36"/>
    <mergeCell ref="E37:E38"/>
    <mergeCell ref="K36:V36"/>
    <mergeCell ref="H37:H38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89" r:id="rId4" name="Button 129">
              <controlPr defaultSize="0" print="0" autoFill="0" autoPict="0" macro="[0]!Лист1.AddGIR">
                <anchor moveWithCells="1" sizeWithCells="1">
                  <from>
                    <xdr:col>0</xdr:col>
                    <xdr:colOff>251460</xdr:colOff>
                    <xdr:row>29</xdr:row>
                    <xdr:rowOff>45720</xdr:rowOff>
                  </from>
                  <to>
                    <xdr:col>2</xdr:col>
                    <xdr:colOff>891540</xdr:colOff>
                    <xdr:row>31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2:W48"/>
  <sheetViews>
    <sheetView showGridLines="0" topLeftCell="A6" zoomScaleNormal="100" workbookViewId="0">
      <selection activeCell="A27" sqref="A27:A29"/>
    </sheetView>
  </sheetViews>
  <sheetFormatPr defaultColWidth="9.109375" defaultRowHeight="13.2" x14ac:dyDescent="0.25"/>
  <cols>
    <col min="1" max="1" width="6" style="24" customWidth="1"/>
    <col min="2" max="2" width="16" style="24" customWidth="1"/>
    <col min="3" max="3" width="33.5546875" style="24" customWidth="1"/>
    <col min="4" max="6" width="11.5546875" style="24" customWidth="1"/>
    <col min="7" max="7" width="12.6640625" style="24" customWidth="1"/>
    <col min="8" max="10" width="11.5546875" style="24" customWidth="1"/>
    <col min="11" max="11" width="12.6640625" style="24" customWidth="1"/>
    <col min="12" max="12" width="12.6640625" style="24" hidden="1" customWidth="1"/>
    <col min="13" max="13" width="11.33203125" style="24" customWidth="1"/>
    <col min="14" max="14" width="15.33203125" style="24" customWidth="1"/>
    <col min="15" max="16" width="9.109375" style="24" hidden="1" customWidth="1"/>
    <col min="17" max="16384" width="9.109375" style="24"/>
  </cols>
  <sheetData>
    <row r="2" spans="1:23" s="25" customFormat="1" x14ac:dyDescent="0.25">
      <c r="A2" s="30" t="s">
        <v>1</v>
      </c>
      <c r="B2" s="29"/>
      <c r="C2" s="29"/>
      <c r="D2" s="29"/>
      <c r="L2" s="52"/>
    </row>
    <row r="3" spans="1:23" s="25" customFormat="1" x14ac:dyDescent="0.25">
      <c r="A3" s="28"/>
      <c r="B3" s="29"/>
      <c r="C3" s="29"/>
      <c r="D3" s="29"/>
      <c r="L3" s="52"/>
    </row>
    <row r="4" spans="1:23" s="25" customFormat="1" x14ac:dyDescent="0.25">
      <c r="A4" s="30" t="s">
        <v>3</v>
      </c>
      <c r="B4" s="29"/>
      <c r="C4" s="29"/>
      <c r="D4" s="29"/>
      <c r="L4" s="52"/>
    </row>
    <row r="5" spans="1:23" s="25" customFormat="1" ht="13.8" x14ac:dyDescent="0.25">
      <c r="A5" s="123" t="s">
        <v>37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1.4" x14ac:dyDescent="0.2">
      <c r="A6" s="93" t="s">
        <v>34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1.4" x14ac:dyDescent="0.2">
      <c r="A7" s="93" t="s">
        <v>68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1.4" x14ac:dyDescent="0.2">
      <c r="A8" s="88" t="s">
        <v>4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 x14ac:dyDescent="0.25">
      <c r="L9" s="52"/>
    </row>
    <row r="10" spans="1:23" s="25" customFormat="1" ht="12.75" customHeight="1" x14ac:dyDescent="0.2">
      <c r="G10" s="118" t="s">
        <v>20</v>
      </c>
      <c r="H10" s="119"/>
      <c r="I10" s="119"/>
      <c r="J10" s="118" t="s">
        <v>21</v>
      </c>
      <c r="K10" s="119"/>
      <c r="L10" s="119"/>
      <c r="M10" s="120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 x14ac:dyDescent="0.25">
      <c r="D11" s="28" t="s">
        <v>5</v>
      </c>
      <c r="G11" s="84">
        <f>293.51/1000</f>
        <v>0.29350999999999999</v>
      </c>
      <c r="H11" s="85"/>
      <c r="I11" s="55" t="s">
        <v>6</v>
      </c>
      <c r="J11" s="86">
        <f>3069.78/1000</f>
        <v>3.0697800000000002</v>
      </c>
      <c r="K11" s="87"/>
      <c r="L11" s="56"/>
      <c r="M11" s="35" t="s">
        <v>6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 x14ac:dyDescent="0.25">
      <c r="D12" s="37" t="s">
        <v>35</v>
      </c>
      <c r="F12" s="38"/>
      <c r="G12" s="84">
        <f>0/1000</f>
        <v>0</v>
      </c>
      <c r="H12" s="85"/>
      <c r="I12" s="55" t="s">
        <v>6</v>
      </c>
      <c r="J12" s="86">
        <f>0/1000</f>
        <v>0</v>
      </c>
      <c r="K12" s="87"/>
      <c r="L12" s="56"/>
      <c r="M12" s="35" t="s">
        <v>6</v>
      </c>
      <c r="N12" s="57"/>
      <c r="O12" s="57"/>
      <c r="P12" s="57"/>
      <c r="Q12" s="57"/>
      <c r="R12" s="57"/>
      <c r="S12" s="57"/>
      <c r="T12" s="57"/>
    </row>
    <row r="13" spans="1:23" s="25" customFormat="1" x14ac:dyDescent="0.25">
      <c r="D13" s="37" t="s">
        <v>36</v>
      </c>
      <c r="F13" s="38"/>
      <c r="G13" s="121">
        <f>293.51/1000</f>
        <v>0.29350999999999999</v>
      </c>
      <c r="H13" s="122"/>
      <c r="I13" s="55" t="s">
        <v>6</v>
      </c>
      <c r="J13" s="86">
        <f>3069.78/1000</f>
        <v>3.0697800000000002</v>
      </c>
      <c r="K13" s="87"/>
      <c r="L13" s="56"/>
      <c r="M13" s="35" t="s">
        <v>6</v>
      </c>
      <c r="N13" s="57"/>
      <c r="O13" s="57"/>
      <c r="P13" s="57"/>
      <c r="Q13" s="57"/>
      <c r="R13" s="57"/>
      <c r="S13" s="57"/>
      <c r="T13" s="57"/>
    </row>
    <row r="14" spans="1:23" s="25" customFormat="1" x14ac:dyDescent="0.25">
      <c r="D14" s="28" t="s">
        <v>7</v>
      </c>
      <c r="G14" s="84">
        <f>(O14+O15)/1000</f>
        <v>9.1500000000000001E-3</v>
      </c>
      <c r="H14" s="85"/>
      <c r="I14" s="55" t="s">
        <v>8</v>
      </c>
      <c r="J14" s="86">
        <f>(P14+P15)/1000</f>
        <v>9.1500000000000001E-3</v>
      </c>
      <c r="K14" s="87"/>
      <c r="L14" s="58">
        <v>109.13</v>
      </c>
      <c r="M14" s="35" t="s">
        <v>8</v>
      </c>
      <c r="N14" s="57"/>
      <c r="O14" s="26">
        <v>9.15</v>
      </c>
      <c r="P14" s="27">
        <v>9.15</v>
      </c>
      <c r="Q14" s="57"/>
      <c r="R14" s="57"/>
      <c r="S14" s="57"/>
      <c r="T14" s="57"/>
      <c r="U14" s="57"/>
      <c r="V14" s="57"/>
      <c r="W14" s="31"/>
    </row>
    <row r="15" spans="1:23" s="25" customFormat="1" x14ac:dyDescent="0.25">
      <c r="D15" s="28" t="s">
        <v>9</v>
      </c>
      <c r="G15" s="116">
        <f>109.13/1000</f>
        <v>0.10912999999999999</v>
      </c>
      <c r="H15" s="117"/>
      <c r="I15" s="55" t="s">
        <v>6</v>
      </c>
      <c r="J15" s="86">
        <f>1202.81/1000</f>
        <v>1.2028099999999999</v>
      </c>
      <c r="K15" s="87"/>
      <c r="L15" s="59">
        <v>1202.81</v>
      </c>
      <c r="M15" s="35" t="s">
        <v>6</v>
      </c>
      <c r="N15" s="57"/>
      <c r="O15" s="26"/>
      <c r="P15" s="27"/>
      <c r="Q15" s="57"/>
      <c r="R15" s="57"/>
      <c r="S15" s="57"/>
      <c r="T15" s="57"/>
      <c r="U15" s="57"/>
      <c r="V15" s="57"/>
      <c r="W15" s="31"/>
    </row>
    <row r="16" spans="1:23" s="25" customFormat="1" x14ac:dyDescent="0.25">
      <c r="F16" s="29"/>
      <c r="G16" s="40"/>
      <c r="H16" s="40"/>
      <c r="I16" s="41"/>
      <c r="J16" s="60"/>
      <c r="K16" s="60"/>
      <c r="L16" s="58">
        <v>0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 x14ac:dyDescent="0.25">
      <c r="B17" s="29"/>
      <c r="C17" s="29"/>
      <c r="D17" s="29"/>
      <c r="F17" s="38"/>
      <c r="G17" s="43"/>
      <c r="H17" s="43"/>
      <c r="I17" s="44"/>
      <c r="J17" s="45"/>
      <c r="K17" s="45"/>
      <c r="L17" s="59">
        <v>0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1.4" x14ac:dyDescent="0.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8" thickBot="1" x14ac:dyDescent="0.3">
      <c r="A19" s="46"/>
      <c r="L19" s="52"/>
    </row>
    <row r="20" spans="1:23" s="33" customFormat="1" ht="23.25" customHeight="1" thickBot="1" x14ac:dyDescent="0.3">
      <c r="A20" s="76" t="s">
        <v>10</v>
      </c>
      <c r="B20" s="76" t="s">
        <v>0</v>
      </c>
      <c r="C20" s="76" t="s">
        <v>22</v>
      </c>
      <c r="D20" s="62" t="s">
        <v>23</v>
      </c>
      <c r="E20" s="76" t="s">
        <v>24</v>
      </c>
      <c r="F20" s="109" t="s">
        <v>25</v>
      </c>
      <c r="G20" s="110"/>
      <c r="H20" s="109" t="s">
        <v>26</v>
      </c>
      <c r="I20" s="113"/>
      <c r="J20" s="113"/>
      <c r="K20" s="110"/>
      <c r="L20" s="63"/>
      <c r="M20" s="76" t="s">
        <v>27</v>
      </c>
      <c r="N20" s="76" t="s">
        <v>28</v>
      </c>
    </row>
    <row r="21" spans="1:23" s="33" customFormat="1" ht="19.5" customHeight="1" thickBot="1" x14ac:dyDescent="0.3">
      <c r="A21" s="77"/>
      <c r="B21" s="77"/>
      <c r="C21" s="77"/>
      <c r="D21" s="76" t="s">
        <v>33</v>
      </c>
      <c r="E21" s="77"/>
      <c r="F21" s="111"/>
      <c r="G21" s="112"/>
      <c r="H21" s="114" t="s">
        <v>29</v>
      </c>
      <c r="I21" s="115"/>
      <c r="J21" s="114" t="s">
        <v>30</v>
      </c>
      <c r="K21" s="115"/>
      <c r="L21" s="64"/>
      <c r="M21" s="77"/>
      <c r="N21" s="77"/>
    </row>
    <row r="22" spans="1:23" s="33" customFormat="1" ht="19.5" customHeight="1" x14ac:dyDescent="0.25">
      <c r="A22" s="77"/>
      <c r="B22" s="77"/>
      <c r="C22" s="77"/>
      <c r="D22" s="77"/>
      <c r="E22" s="77"/>
      <c r="F22" s="65" t="s">
        <v>31</v>
      </c>
      <c r="G22" s="65" t="s">
        <v>32</v>
      </c>
      <c r="H22" s="65" t="s">
        <v>31</v>
      </c>
      <c r="I22" s="65" t="s">
        <v>32</v>
      </c>
      <c r="J22" s="65" t="s">
        <v>31</v>
      </c>
      <c r="K22" s="65" t="s">
        <v>32</v>
      </c>
      <c r="L22" s="64"/>
      <c r="M22" s="77"/>
      <c r="N22" s="77"/>
    </row>
    <row r="23" spans="1:23" x14ac:dyDescent="0.25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 x14ac:dyDescent="0.25">
      <c r="A24" s="148" t="s">
        <v>111</v>
      </c>
      <c r="B24" s="149"/>
      <c r="C24" s="149"/>
      <c r="D24" s="149"/>
      <c r="E24" s="149"/>
      <c r="F24" s="149"/>
      <c r="G24" s="149"/>
      <c r="H24" s="149"/>
      <c r="I24" s="149"/>
      <c r="J24" s="149"/>
      <c r="K24" s="149"/>
      <c r="L24" s="149"/>
      <c r="M24" s="149"/>
      <c r="N24" s="149"/>
    </row>
    <row r="25" spans="1:23" ht="19.350000000000001" customHeight="1" x14ac:dyDescent="0.25">
      <c r="A25" s="128" t="s">
        <v>112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</row>
    <row r="26" spans="1:23" s="29" customFormat="1" ht="22.8" x14ac:dyDescent="0.25">
      <c r="A26" s="150">
        <v>1</v>
      </c>
      <c r="B26" s="151" t="s">
        <v>113</v>
      </c>
      <c r="C26" s="132" t="s">
        <v>114</v>
      </c>
      <c r="D26" s="152" t="s">
        <v>115</v>
      </c>
      <c r="E26" s="153">
        <v>0.79</v>
      </c>
      <c r="F26" s="134" t="s">
        <v>116</v>
      </c>
      <c r="G26" s="134">
        <v>7.79</v>
      </c>
      <c r="H26" s="154"/>
      <c r="I26" s="154"/>
      <c r="J26" s="134" t="s">
        <v>117</v>
      </c>
      <c r="K26" s="134">
        <v>85.86</v>
      </c>
      <c r="L26" s="155"/>
      <c r="M26" s="154">
        <f>IF(ISNUMBER(K26/G26),IF(NOT(K26/G26=0),K26/G26, " "), " ")</f>
        <v>11.021822849807446</v>
      </c>
      <c r="N26" s="152"/>
    </row>
    <row r="27" spans="1:23" s="29" customFormat="1" ht="22.8" x14ac:dyDescent="0.25">
      <c r="A27" s="150">
        <v>2</v>
      </c>
      <c r="B27" s="151" t="s">
        <v>118</v>
      </c>
      <c r="C27" s="132" t="s">
        <v>119</v>
      </c>
      <c r="D27" s="152" t="s">
        <v>115</v>
      </c>
      <c r="E27" s="153">
        <v>0.14000000000000001</v>
      </c>
      <c r="F27" s="134" t="s">
        <v>120</v>
      </c>
      <c r="G27" s="134">
        <v>1.51</v>
      </c>
      <c r="H27" s="154"/>
      <c r="I27" s="154"/>
      <c r="J27" s="134" t="s">
        <v>121</v>
      </c>
      <c r="K27" s="134">
        <v>16.64</v>
      </c>
      <c r="L27" s="155"/>
      <c r="M27" s="154">
        <f>IF(ISNUMBER(K27/G27),IF(NOT(K27/G27=0),K27/G27, " "), " ")</f>
        <v>11.019867549668874</v>
      </c>
      <c r="N27" s="152"/>
    </row>
    <row r="28" spans="1:23" s="29" customFormat="1" ht="22.8" x14ac:dyDescent="0.25">
      <c r="A28" s="150">
        <v>3</v>
      </c>
      <c r="B28" s="151" t="s">
        <v>122</v>
      </c>
      <c r="C28" s="132" t="s">
        <v>123</v>
      </c>
      <c r="D28" s="152" t="s">
        <v>115</v>
      </c>
      <c r="E28" s="153">
        <v>0.24</v>
      </c>
      <c r="F28" s="134" t="s">
        <v>124</v>
      </c>
      <c r="G28" s="134">
        <v>2.75</v>
      </c>
      <c r="H28" s="154"/>
      <c r="I28" s="154"/>
      <c r="J28" s="134" t="s">
        <v>125</v>
      </c>
      <c r="K28" s="134">
        <v>30.33</v>
      </c>
      <c r="L28" s="155"/>
      <c r="M28" s="154">
        <f>IF(ISNUMBER(K28/G28),IF(NOT(K28/G28=0),K28/G28, " "), " ")</f>
        <v>11.029090909090909</v>
      </c>
      <c r="N28" s="152"/>
    </row>
    <row r="29" spans="1:23" s="29" customFormat="1" ht="22.8" x14ac:dyDescent="0.25">
      <c r="A29" s="150">
        <v>4</v>
      </c>
      <c r="B29" s="151" t="s">
        <v>126</v>
      </c>
      <c r="C29" s="132" t="s">
        <v>127</v>
      </c>
      <c r="D29" s="152" t="s">
        <v>115</v>
      </c>
      <c r="E29" s="153">
        <v>7.98</v>
      </c>
      <c r="F29" s="134" t="s">
        <v>128</v>
      </c>
      <c r="G29" s="134">
        <v>97.04</v>
      </c>
      <c r="H29" s="154"/>
      <c r="I29" s="154"/>
      <c r="J29" s="134" t="s">
        <v>129</v>
      </c>
      <c r="K29" s="134">
        <v>1069.4000000000001</v>
      </c>
      <c r="L29" s="155"/>
      <c r="M29" s="154">
        <f>IF(ISNUMBER(K29/G29),IF(NOT(K29/G29=0),K29/G29, " "), " ")</f>
        <v>11.020197856553999</v>
      </c>
      <c r="N29" s="152"/>
    </row>
    <row r="30" spans="1:23" ht="19.350000000000001" customHeight="1" x14ac:dyDescent="0.25">
      <c r="A30" s="128" t="s">
        <v>130</v>
      </c>
      <c r="B30" s="129"/>
      <c r="C30" s="129"/>
      <c r="D30" s="129"/>
      <c r="E30" s="129"/>
      <c r="F30" s="129"/>
      <c r="G30" s="129"/>
      <c r="H30" s="129"/>
      <c r="I30" s="129"/>
      <c r="J30" s="129"/>
      <c r="K30" s="129"/>
      <c r="L30" s="129"/>
      <c r="M30" s="129"/>
      <c r="N30" s="129"/>
    </row>
    <row r="31" spans="1:23" ht="45.6" x14ac:dyDescent="0.25">
      <c r="A31" s="150">
        <v>5</v>
      </c>
      <c r="B31" s="151" t="s">
        <v>131</v>
      </c>
      <c r="C31" s="132" t="s">
        <v>132</v>
      </c>
      <c r="D31" s="152" t="s">
        <v>133</v>
      </c>
      <c r="E31" s="153">
        <v>0.2</v>
      </c>
      <c r="F31" s="134" t="s">
        <v>134</v>
      </c>
      <c r="G31" s="134">
        <v>5.9</v>
      </c>
      <c r="H31" s="154">
        <v>58.8</v>
      </c>
      <c r="I31" s="154">
        <v>11.76</v>
      </c>
      <c r="J31" s="134" t="s">
        <v>135</v>
      </c>
      <c r="K31" s="134">
        <v>12.03</v>
      </c>
      <c r="L31" s="155"/>
      <c r="M31" s="154">
        <f>IF(ISNUMBER(K31/G31),IF(NOT(K31/G31=0),K31/G31, " "), " ")</f>
        <v>2.0389830508474573</v>
      </c>
      <c r="N31" s="152" t="s">
        <v>136</v>
      </c>
    </row>
    <row r="32" spans="1:23" ht="22.8" x14ac:dyDescent="0.25">
      <c r="A32" s="150">
        <v>6</v>
      </c>
      <c r="B32" s="151" t="s">
        <v>137</v>
      </c>
      <c r="C32" s="132" t="s">
        <v>138</v>
      </c>
      <c r="D32" s="152" t="s">
        <v>139</v>
      </c>
      <c r="E32" s="153">
        <v>1</v>
      </c>
      <c r="F32" s="134" t="s">
        <v>140</v>
      </c>
      <c r="G32" s="134">
        <v>6.27</v>
      </c>
      <c r="H32" s="154">
        <v>22.83</v>
      </c>
      <c r="I32" s="154">
        <v>22.83</v>
      </c>
      <c r="J32" s="134" t="s">
        <v>141</v>
      </c>
      <c r="K32" s="134">
        <v>23.3</v>
      </c>
      <c r="L32" s="155"/>
      <c r="M32" s="154">
        <f>IF(ISNUMBER(K32/G32),IF(NOT(K32/G32=0),K32/G32, " "), " ")</f>
        <v>3.7161084529505586</v>
      </c>
      <c r="N32" s="152" t="s">
        <v>142</v>
      </c>
    </row>
    <row r="33" spans="1:14" ht="22.8" x14ac:dyDescent="0.25">
      <c r="A33" s="156">
        <v>7</v>
      </c>
      <c r="B33" s="157" t="s">
        <v>143</v>
      </c>
      <c r="C33" s="138" t="s">
        <v>144</v>
      </c>
      <c r="D33" s="158" t="s">
        <v>139</v>
      </c>
      <c r="E33" s="159">
        <v>2</v>
      </c>
      <c r="F33" s="140" t="s">
        <v>145</v>
      </c>
      <c r="G33" s="140">
        <v>8.52</v>
      </c>
      <c r="H33" s="160">
        <v>13.42</v>
      </c>
      <c r="I33" s="160">
        <v>26.84</v>
      </c>
      <c r="J33" s="140" t="s">
        <v>146</v>
      </c>
      <c r="K33" s="140">
        <v>27.42</v>
      </c>
      <c r="L33" s="161"/>
      <c r="M33" s="160">
        <f>IF(ISNUMBER(K33/G33),IF(NOT(K33/G33=0),K33/G33, " "), " ")</f>
        <v>3.21830985915493</v>
      </c>
      <c r="N33" s="158" t="s">
        <v>147</v>
      </c>
    </row>
    <row r="34" spans="1:14" x14ac:dyDescent="0.25">
      <c r="A34" s="142" t="s">
        <v>99</v>
      </c>
      <c r="B34" s="143"/>
      <c r="C34" s="143"/>
      <c r="D34" s="143"/>
      <c r="E34" s="143"/>
      <c r="F34" s="143"/>
      <c r="G34" s="162">
        <v>129.82</v>
      </c>
      <c r="H34" s="163"/>
      <c r="I34" s="163"/>
      <c r="J34" s="163"/>
      <c r="K34" s="162">
        <v>1265.56</v>
      </c>
      <c r="L34" s="164"/>
      <c r="M34" s="162">
        <f ca="1">IF(ISNUMBER(INDIRECT("K" &amp; ROW())/INDIRECT("G" &amp; ROW())),INDIRECT("K" &amp; ROW())/INDIRECT("G" &amp; ROW()), " ")</f>
        <v>9.7485749499306742</v>
      </c>
      <c r="N34" s="144" t="s">
        <v>148</v>
      </c>
    </row>
    <row r="35" spans="1:14" x14ac:dyDescent="0.25">
      <c r="A35" s="142" t="s">
        <v>102</v>
      </c>
      <c r="B35" s="143"/>
      <c r="C35" s="143"/>
      <c r="D35" s="143"/>
      <c r="E35" s="143"/>
      <c r="F35" s="143"/>
      <c r="G35" s="162"/>
      <c r="H35" s="163"/>
      <c r="I35" s="163"/>
      <c r="J35" s="163"/>
      <c r="K35" s="162"/>
      <c r="L35" s="164"/>
      <c r="M35" s="162" t="str">
        <f ca="1">IF(ISNUMBER(INDIRECT("K" &amp; ROW())/INDIRECT("G" &amp; ROW())),INDIRECT("K" &amp; ROW())/INDIRECT("G" &amp; ROW()), " ")</f>
        <v xml:space="preserve"> </v>
      </c>
      <c r="N35" s="144" t="s">
        <v>148</v>
      </c>
    </row>
    <row r="36" spans="1:14" x14ac:dyDescent="0.25">
      <c r="A36" s="142" t="s">
        <v>103</v>
      </c>
      <c r="B36" s="143"/>
      <c r="C36" s="143"/>
      <c r="D36" s="143"/>
      <c r="E36" s="143"/>
      <c r="F36" s="143"/>
      <c r="G36" s="162">
        <v>109.13</v>
      </c>
      <c r="H36" s="163"/>
      <c r="I36" s="163"/>
      <c r="J36" s="163"/>
      <c r="K36" s="162">
        <v>1202.81</v>
      </c>
      <c r="L36" s="164"/>
      <c r="M36" s="162">
        <f ca="1">IF(ISNUMBER(INDIRECT("K" &amp; ROW())/INDIRECT("G" &amp; ROW())),INDIRECT("K" &amp; ROW())/INDIRECT("G" &amp; ROW()), " ")</f>
        <v>11.021808851828094</v>
      </c>
      <c r="N36" s="144" t="s">
        <v>148</v>
      </c>
    </row>
    <row r="37" spans="1:14" x14ac:dyDescent="0.25">
      <c r="A37" s="142" t="s">
        <v>104</v>
      </c>
      <c r="B37" s="143"/>
      <c r="C37" s="143"/>
      <c r="D37" s="143"/>
      <c r="E37" s="143"/>
      <c r="F37" s="143"/>
      <c r="G37" s="162">
        <v>20.69</v>
      </c>
      <c r="H37" s="163"/>
      <c r="I37" s="163"/>
      <c r="J37" s="163"/>
      <c r="K37" s="162">
        <v>62.75</v>
      </c>
      <c r="L37" s="164"/>
      <c r="M37" s="162">
        <f ca="1">IF(ISNUMBER(INDIRECT("K" &amp; ROW())/INDIRECT("G" &amp; ROW())),INDIRECT("K" &amp; ROW())/INDIRECT("G" &amp; ROW()), " ")</f>
        <v>3.0328661188980184</v>
      </c>
      <c r="N37" s="144" t="s">
        <v>148</v>
      </c>
    </row>
    <row r="38" spans="1:14" x14ac:dyDescent="0.25">
      <c r="A38" s="145" t="s">
        <v>105</v>
      </c>
      <c r="B38" s="146"/>
      <c r="C38" s="146"/>
      <c r="D38" s="146"/>
      <c r="E38" s="146"/>
      <c r="F38" s="146"/>
      <c r="G38" s="165">
        <v>92.76</v>
      </c>
      <c r="H38" s="166"/>
      <c r="I38" s="166"/>
      <c r="J38" s="166"/>
      <c r="K38" s="165">
        <v>1022.39</v>
      </c>
      <c r="L38" s="167"/>
      <c r="M38" s="165">
        <f ca="1">IF(ISNUMBER(INDIRECT("K" &amp; ROW())/INDIRECT("G" &amp; ROW())),INDIRECT("K" &amp; ROW())/INDIRECT("G" &amp; ROW()), " ")</f>
        <v>11.021884432945233</v>
      </c>
      <c r="N38" s="147" t="s">
        <v>148</v>
      </c>
    </row>
    <row r="39" spans="1:14" x14ac:dyDescent="0.25">
      <c r="A39" s="145" t="s">
        <v>106</v>
      </c>
      <c r="B39" s="146"/>
      <c r="C39" s="146"/>
      <c r="D39" s="146"/>
      <c r="E39" s="146"/>
      <c r="F39" s="146"/>
      <c r="G39" s="165">
        <v>70.930000000000007</v>
      </c>
      <c r="H39" s="166"/>
      <c r="I39" s="166"/>
      <c r="J39" s="166"/>
      <c r="K39" s="165">
        <v>781.83</v>
      </c>
      <c r="L39" s="167"/>
      <c r="M39" s="165">
        <f ca="1">IF(ISNUMBER(INDIRECT("K" &amp; ROW())/INDIRECT("G" &amp; ROW())),INDIRECT("K" &amp; ROW())/INDIRECT("G" &amp; ROW()), " ")</f>
        <v>11.022557451008035</v>
      </c>
      <c r="N39" s="147" t="s">
        <v>148</v>
      </c>
    </row>
    <row r="40" spans="1:14" x14ac:dyDescent="0.25">
      <c r="A40" s="145" t="s">
        <v>107</v>
      </c>
      <c r="B40" s="146"/>
      <c r="C40" s="146"/>
      <c r="D40" s="146"/>
      <c r="E40" s="146"/>
      <c r="F40" s="146"/>
      <c r="G40" s="165"/>
      <c r="H40" s="166"/>
      <c r="I40" s="166"/>
      <c r="J40" s="166"/>
      <c r="K40" s="165"/>
      <c r="L40" s="167"/>
      <c r="M40" s="165" t="str">
        <f ca="1">IF(ISNUMBER(INDIRECT("K" &amp; ROW())/INDIRECT("G" &amp; ROW())),INDIRECT("K" &amp; ROW())/INDIRECT("G" &amp; ROW()), " ")</f>
        <v xml:space="preserve"> </v>
      </c>
      <c r="N40" s="147" t="s">
        <v>148</v>
      </c>
    </row>
    <row r="41" spans="1:14" x14ac:dyDescent="0.25">
      <c r="A41" s="142" t="s">
        <v>108</v>
      </c>
      <c r="B41" s="143"/>
      <c r="C41" s="143"/>
      <c r="D41" s="143"/>
      <c r="E41" s="143"/>
      <c r="F41" s="143"/>
      <c r="G41" s="162">
        <v>293.51</v>
      </c>
      <c r="H41" s="163"/>
      <c r="I41" s="163"/>
      <c r="J41" s="163"/>
      <c r="K41" s="162">
        <v>3069.78</v>
      </c>
      <c r="L41" s="164"/>
      <c r="M41" s="162">
        <f ca="1">IF(ISNUMBER(INDIRECT("K" &amp; ROW())/INDIRECT("G" &amp; ROW())),INDIRECT("K" &amp; ROW())/INDIRECT("G" &amp; ROW()), " ")</f>
        <v>10.458860004769855</v>
      </c>
      <c r="N41" s="144" t="s">
        <v>148</v>
      </c>
    </row>
    <row r="42" spans="1:14" x14ac:dyDescent="0.25">
      <c r="A42" s="142" t="s">
        <v>109</v>
      </c>
      <c r="B42" s="143"/>
      <c r="C42" s="143"/>
      <c r="D42" s="143"/>
      <c r="E42" s="143"/>
      <c r="F42" s="143"/>
      <c r="G42" s="162">
        <v>293.51</v>
      </c>
      <c r="H42" s="163"/>
      <c r="I42" s="163"/>
      <c r="J42" s="163"/>
      <c r="K42" s="162">
        <v>3069.78</v>
      </c>
      <c r="L42" s="164"/>
      <c r="M42" s="162">
        <f ca="1">IF(ISNUMBER(INDIRECT("K" &amp; ROW())/INDIRECT("G" &amp; ROW())),INDIRECT("K" &amp; ROW())/INDIRECT("G" &amp; ROW()), " ")</f>
        <v>10.458860004769855</v>
      </c>
      <c r="N42" s="144" t="s">
        <v>148</v>
      </c>
    </row>
    <row r="43" spans="1:14" x14ac:dyDescent="0.25">
      <c r="A43" s="145" t="s">
        <v>110</v>
      </c>
      <c r="B43" s="146"/>
      <c r="C43" s="146"/>
      <c r="D43" s="146"/>
      <c r="E43" s="146"/>
      <c r="F43" s="146"/>
      <c r="G43" s="165">
        <v>293.51</v>
      </c>
      <c r="H43" s="166"/>
      <c r="I43" s="166"/>
      <c r="J43" s="166"/>
      <c r="K43" s="165">
        <v>3069.78</v>
      </c>
      <c r="L43" s="167"/>
      <c r="M43" s="165">
        <f ca="1">IF(ISNUMBER(INDIRECT("K" &amp; ROW())/INDIRECT("G" &amp; ROW())),INDIRECT("K" &amp; ROW())/INDIRECT("G" &amp; ROW()), " ")</f>
        <v>10.458860004769855</v>
      </c>
      <c r="N43" s="147" t="s">
        <v>148</v>
      </c>
    </row>
    <row r="44" spans="1:14" x14ac:dyDescent="0.25">
      <c r="A44" s="48"/>
      <c r="G44" s="67"/>
      <c r="H44" s="68"/>
      <c r="I44" s="68"/>
      <c r="J44" s="68"/>
      <c r="K44" s="67"/>
      <c r="L44" s="69"/>
      <c r="M44" s="67"/>
      <c r="N44" s="48"/>
    </row>
    <row r="45" spans="1:14" x14ac:dyDescent="0.25">
      <c r="A45" s="28"/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70"/>
      <c r="M45" s="29"/>
      <c r="N45" s="29"/>
    </row>
    <row r="46" spans="1:14" x14ac:dyDescent="0.25">
      <c r="A46" s="75" t="s">
        <v>69</v>
      </c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70"/>
      <c r="M46" s="29"/>
      <c r="N46" s="29"/>
    </row>
    <row r="47" spans="1:14" x14ac:dyDescent="0.25">
      <c r="A47" s="39"/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70"/>
      <c r="M47" s="29"/>
      <c r="N47" s="29"/>
    </row>
    <row r="48" spans="1:14" x14ac:dyDescent="0.25">
      <c r="A48" s="75" t="s">
        <v>70</v>
      </c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70"/>
      <c r="M48" s="29"/>
      <c r="N48" s="29"/>
    </row>
  </sheetData>
  <mergeCells count="40">
    <mergeCell ref="A43:F43"/>
    <mergeCell ref="A37:F37"/>
    <mergeCell ref="A38:F38"/>
    <mergeCell ref="A39:F39"/>
    <mergeCell ref="A40:F40"/>
    <mergeCell ref="A41:F41"/>
    <mergeCell ref="A42:F42"/>
    <mergeCell ref="A24:N24"/>
    <mergeCell ref="A25:N25"/>
    <mergeCell ref="A30:N30"/>
    <mergeCell ref="A34:F34"/>
    <mergeCell ref="A35:F35"/>
    <mergeCell ref="A36:F36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N20:N22"/>
    <mergeCell ref="D21:D22"/>
    <mergeCell ref="H21:I21"/>
    <mergeCell ref="J21:K21"/>
    <mergeCell ref="G15:H15"/>
    <mergeCell ref="J15:K15"/>
    <mergeCell ref="A20:A22"/>
    <mergeCell ref="B20:B22"/>
    <mergeCell ref="C20:C22"/>
    <mergeCell ref="E20:E22"/>
    <mergeCell ref="F20:G21"/>
    <mergeCell ref="H20:K20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50" r:id="rId4" name="Button 142">
              <controlPr defaultSize="0" print="0" autoFill="0" autoPict="0" macro="[0]!Лист8.AddTZM">
                <anchor moveWithCells="1" sizeWithCells="1">
                  <from>
                    <xdr:col>0</xdr:col>
                    <xdr:colOff>76200</xdr:colOff>
                    <xdr:row>14</xdr:row>
                    <xdr:rowOff>106680</xdr:rowOff>
                  </from>
                  <to>
                    <xdr:col>1</xdr:col>
                    <xdr:colOff>998220</xdr:colOff>
                    <xdr:row>16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2010-11-13T04:27:57Z</cp:lastPrinted>
  <dcterms:created xsi:type="dcterms:W3CDTF">2003-01-28T12:33:10Z</dcterms:created>
  <dcterms:modified xsi:type="dcterms:W3CDTF">2015-03-26T08:42:26Z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