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6" i="16"/>
  <c r="M41" i="16"/>
  <c r="M35" i="16"/>
  <c r="M39" i="16"/>
  <c r="M43" i="16"/>
  <c r="M40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<sst xmlns="http://schemas.openxmlformats.org/spreadsheetml/2006/main" count="230" uniqueCount="152">
  <si>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</si>
  <si>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</si>
  <si>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</si>
  <si>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</si>
  <si>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</si>
  <si>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</si>
  <si>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</si>
  <si>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</si>
  <si>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</si>
  <si>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</si>
  <si>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</si>
  <si>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</si>
  <si>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</si>
  <si>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</si>
  <si>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</si>
  <si>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</si>
  <si>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</si>
  <si>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</si>
  <si>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</si>
  <si>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</si>
  <si>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</si>
  <si>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</si>
  <si>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</si>
  <si>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</si>
  <si>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</si>
  <si>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</si>
  <si>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</si>
  <si>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</si>
  <si>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</si>
  <si>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</si>
  <si>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</si>
  <si>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</si>
  <si>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</si>
  <si>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</si>
  <si>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</si>
  <si>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</si>
  <si>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</si>
  <si>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</si>
  <si>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</si>
  <si>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</si>
  <si>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</si>
  <si>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</si>
  <si>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</si>
  <si>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</si>
  <si>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</si>
  <si>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</si>
  <si>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</si>
  <si>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</si>
  <si>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</si>
  <si>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</si>
  <si>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</si>
  <si>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</si>
  <si>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</si>
  <si>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</si>
  <si>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</si>
  <si>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</si>
  <si>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</si>
  <si>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</si>
  <si>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</si>
  <si>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</si>
  <si>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</si>
  <si>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</si>
  <si>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</si>
  <si>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</si>
  <si>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</si>
  <si>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</si>
  <si>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</si>
  <si>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</si>
  <si>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</si>
  <si>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Октябрьская 19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</si>
  <si>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</si>
  <si>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</si>
  <si>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</si>
  <si>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</si>
  <si>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0,04
85
65</t>
  </si>
  <si>
    <t>270,73
230,12
175,97</t>
  </si>
  <si>
    <t>2983,6
2536,06
1939,34</t>
  </si>
  <si>
    <t>Р</t>
  </si>
  <si>
    <t>ТЕРр67-13-1
Ремонт групповых щитков на лестничной клетке без ремонта автоматов
100 шт.
НР 85% от ФОТ
СП 65% от ФОТ</t>
  </si>
  <si>
    <t>0,12
85
65</t>
  </si>
  <si>
    <t>176,13
149,71
114,48</t>
  </si>
  <si>
    <t>1941
1649,85
1261,65</t>
  </si>
  <si>
    <t>ТЕРр67-11-1
Смена патронов
100 шт.
НР 85% от ФОТ
СП 65% от ФОТ</t>
  </si>
  <si>
    <t>390,46
_____
426</t>
  </si>
  <si>
    <t>97,98
39,83
30,46</t>
  </si>
  <si>
    <t>46,86
_____
51,12</t>
  </si>
  <si>
    <t>680,97
438,98
335,69</t>
  </si>
  <si>
    <t>516,45
_____
164,52</t>
  </si>
  <si>
    <t>ТЕРр67-5-1
Смена ламп: накаливания
100 шт.
НР 85% от ФОТ
СП 65% от ФОТ</t>
  </si>
  <si>
    <t>76,54
_____
295</t>
  </si>
  <si>
    <t>44,58
7,8
5,97</t>
  </si>
  <si>
    <t>9,18
_____
35,4</t>
  </si>
  <si>
    <t>173,45
86,08
65,83</t>
  </si>
  <si>
    <t>101,27
_____
72,18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</si>
  <si>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</si>
  <si>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</si>
  <si>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</si>
  <si>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</si>
  <si>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</si>
  <si>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107,51
51,77
39,59</t>
  </si>
  <si>
    <t>60,91
_____
46,6</t>
  </si>
  <si>
    <t>Итого прямые затраты по акту</t>
  </si>
  <si>
    <t>508,43
_____
99,06</t>
  </si>
  <si>
    <t>5603,23
_____
283,30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</si>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</sst>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37" workbookViewId="0">
      <selection activeCell="AC24" sqref="AC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42.82</v>
      </c>
      <c r="X14" s="27">
        <v>42.82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1370.14/1000</f>
        <v>1.3701400000000001</v>
      </c>
      <c r="I27" s="85"/>
      <c r="J27" s="35" t="s">
        <v>6</v>
      </c>
      <c r="K27" s="86">
        <f>14291.38/1000</f>
        <v>14.291379999999998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1370.14/1000</f>
        <v>1.3701400000000001</v>
      </c>
      <c r="I29" s="85"/>
      <c r="J29" s="35" t="s">
        <v>6</v>
      </c>
      <c r="K29" s="86">
        <f>14291.38/1000</f>
        <v>14.291379999999998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4.2819999999999997E-2</v>
      </c>
      <c r="I30" s="85"/>
      <c r="J30" s="35" t="s">
        <v>8</v>
      </c>
      <c r="K30" s="86">
        <f>(X14+X15)/1000</f>
        <v>4.2819999999999997E-2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508.43</v>
      </c>
      <c r="Z30" s="71">
        <v>432.17</v>
      </c>
      <c r="AA30" s="71">
        <v>330.48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508.43/1000</f>
        <v>0.50843000000000005</v>
      </c>
      <c r="I31" s="85"/>
      <c r="J31" s="35" t="s">
        <v>6</v>
      </c>
      <c r="K31" s="86">
        <f>5603.23/1000</f>
        <v>5.6032299999999999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5603.23</v>
      </c>
      <c r="Z31" s="72">
        <v>4762.75</v>
      </c>
      <c r="AA31" s="72">
        <v>3642.1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270.73</v>
      </c>
      <c r="J41" s="134"/>
      <c r="K41" s="134" t="s">
        <v>76</v>
      </c>
      <c r="L41" s="135">
        <v>2983.6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176.13</v>
      </c>
      <c r="J42" s="134"/>
      <c r="K42" s="134" t="s">
        <v>81</v>
      </c>
      <c r="L42" s="135">
        <v>1941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607.49</v>
      </c>
      <c r="I46" s="144" t="s">
        <v>102</v>
      </c>
      <c r="J46" s="144"/>
      <c r="K46" s="144">
        <v>5886.53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508.43</v>
      </c>
      <c r="I48" s="144"/>
      <c r="J48" s="144"/>
      <c r="K48" s="144">
        <v>5603.23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99.06</v>
      </c>
      <c r="I49" s="144"/>
      <c r="J49" s="144"/>
      <c r="K49" s="144">
        <v>283.3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432.17</v>
      </c>
      <c r="I50" s="147"/>
      <c r="J50" s="147"/>
      <c r="K50" s="147">
        <v>4762.75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330.48</v>
      </c>
      <c r="I51" s="147"/>
      <c r="J51" s="147"/>
      <c r="K51" s="147">
        <v>3642.1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1370.14</v>
      </c>
      <c r="I53" s="144"/>
      <c r="J53" s="144"/>
      <c r="K53" s="144">
        <v>14291.38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1370.14</v>
      </c>
      <c r="I54" s="144"/>
      <c r="J54" s="144"/>
      <c r="K54" s="144">
        <v>14291.38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1370.14</v>
      </c>
      <c r="I55" s="147"/>
      <c r="J55" s="147"/>
      <c r="K55" s="147">
        <v>14291.38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1370.14/1000</f>
        <v>1.3701400000000001</v>
      </c>
      <c r="H11" s="85"/>
      <c r="I11" s="55" t="s">
        <v>6</v>
      </c>
      <c r="J11" s="86">
        <f>14291.38/1000</f>
        <v>14.291379999999998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1370.14/1000</f>
        <v>1.3701400000000001</v>
      </c>
      <c r="H13" s="122"/>
      <c r="I13" s="55" t="s">
        <v>6</v>
      </c>
      <c r="J13" s="86">
        <f>14291.38/1000</f>
        <v>14.291379999999998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4.2819999999999997E-2</v>
      </c>
      <c r="H14" s="85"/>
      <c r="I14" s="55" t="s">
        <v>8</v>
      </c>
      <c r="J14" s="86">
        <f>(P14+P15)/1000</f>
        <v>4.2819999999999997E-2</v>
      </c>
      <c r="K14" s="87"/>
      <c r="L14" s="58">
        <v>508.43</v>
      </c>
      <c r="M14" s="35" t="s">
        <v>8</v>
      </c>
      <c r="N14" s="57"/>
      <c r="O14" s="26">
        <v>42.82</v>
      </c>
      <c r="P14" s="27">
        <v>42.82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508.43/1000</f>
        <v>0.50843000000000005</v>
      </c>
      <c r="H15" s="117"/>
      <c r="I15" s="55" t="s">
        <v>6</v>
      </c>
      <c r="J15" s="86">
        <f>5603.23/1000</f>
        <v>5.6032299999999999</v>
      </c>
      <c r="K15" s="87"/>
      <c r="L15" s="59">
        <v>5603.23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4.75</v>
      </c>
      <c r="F26" s="134" t="s">
        <v>118</v>
      </c>
      <c r="G26" s="134">
        <v>46.84</v>
      </c>
      <c r="H26" s="154"/>
      <c r="I26" s="154"/>
      <c r="J26" s="134" t="s">
        <v>119</v>
      </c>
      <c r="K26" s="134">
        <v>516.23</v>
      </c>
      <c r="L26" s="155"/>
      <c r="M26" s="154">
        <f>IF(ISNUMBER(K26/G26),IF(NOT(K26/G26=0),K26/G26, " "), " ")</f>
        <v>11.021135781383432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0.85</v>
      </c>
      <c r="F27" s="134" t="s">
        <v>122</v>
      </c>
      <c r="G27" s="134">
        <v>9.16</v>
      </c>
      <c r="H27" s="154"/>
      <c r="I27" s="154"/>
      <c r="J27" s="134" t="s">
        <v>123</v>
      </c>
      <c r="K27" s="134">
        <v>101.03</v>
      </c>
      <c r="L27" s="155"/>
      <c r="M27" s="154">
        <f>IF(ISNUMBER(K27/G27),IF(NOT(K27/G27=0),K27/G27, " "), " ")</f>
        <v>11.029475982532752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0.48</v>
      </c>
      <c r="F28" s="134" t="s">
        <v>126</v>
      </c>
      <c r="G28" s="134">
        <v>5.51</v>
      </c>
      <c r="H28" s="154"/>
      <c r="I28" s="154"/>
      <c r="J28" s="134" t="s">
        <v>127</v>
      </c>
      <c r="K28" s="134">
        <v>60.66</v>
      </c>
      <c r="L28" s="155"/>
      <c r="M28" s="154">
        <f>IF(ISNUMBER(K28/G28),IF(NOT(K28/G28=0),K28/G28, " "), " ")</f>
        <v>11.00907441016334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36.74</v>
      </c>
      <c r="F29" s="134" t="s">
        <v>130</v>
      </c>
      <c r="G29" s="134">
        <v>446.76</v>
      </c>
      <c r="H29" s="154"/>
      <c r="I29" s="154"/>
      <c r="J29" s="134" t="s">
        <v>131</v>
      </c>
      <c r="K29" s="134">
        <v>4923.5200000000004</v>
      </c>
      <c r="L29" s="155"/>
      <c r="M29" s="154">
        <f>IF(ISNUMBER(K29/G29),IF(NOT(K29/G29=0),K29/G29, " "), " ")</f>
        <v>11.020503178440327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1.2</v>
      </c>
      <c r="F31" s="134" t="s">
        <v>136</v>
      </c>
      <c r="G31" s="134">
        <v>35.4</v>
      </c>
      <c r="H31" s="154">
        <v>58.8</v>
      </c>
      <c r="I31" s="154">
        <v>70.56</v>
      </c>
      <c r="J31" s="134" t="s">
        <v>137</v>
      </c>
      <c r="K31" s="134">
        <v>72.180000000000007</v>
      </c>
      <c r="L31" s="155"/>
      <c r="M31" s="154">
        <f>IF(ISNUMBER(K31/G31),IF(NOT(K31/G31=0),K31/G31, " "), " ")</f>
        <v>2.0389830508474578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2</v>
      </c>
      <c r="F32" s="134" t="s">
        <v>142</v>
      </c>
      <c r="G32" s="134">
        <v>12.54</v>
      </c>
      <c r="H32" s="154">
        <v>22.83</v>
      </c>
      <c r="I32" s="154">
        <v>45.66</v>
      </c>
      <c r="J32" s="134" t="s">
        <v>143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12</v>
      </c>
      <c r="F33" s="140" t="s">
        <v>147</v>
      </c>
      <c r="G33" s="140">
        <v>51.12</v>
      </c>
      <c r="H33" s="160">
        <v>13.42</v>
      </c>
      <c r="I33" s="160">
        <v>161.04</v>
      </c>
      <c r="J33" s="140" t="s">
        <v>148</v>
      </c>
      <c r="K33" s="140">
        <v>164.52</v>
      </c>
      <c r="L33" s="161"/>
      <c r="M33" s="160">
        <f>IF(ISNUMBER(K33/G33),IF(NOT(K33/G33=0),K33/G33, " "), " ")</f>
        <v>3.21830985915493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607.49</v>
      </c>
      <c r="H34" s="163"/>
      <c r="I34" s="163"/>
      <c r="J34" s="163"/>
      <c r="K34" s="162">
        <v>5886.53</v>
      </c>
      <c r="L34" s="164"/>
      <c r="M34" s="162">
        <f ca="1">IF(ISNUMBER(INDIRECT("K" &amp; ROW())/INDIRECT("G" &amp; ROW())),INDIRECT("K" &amp; ROW())/INDIRECT("G" &amp; ROW()), " ")</f>
        <v>9.6899208217419215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508.43</v>
      </c>
      <c r="H36" s="163"/>
      <c r="I36" s="163"/>
      <c r="J36" s="163"/>
      <c r="K36" s="162">
        <v>5603.23</v>
      </c>
      <c r="L36" s="164"/>
      <c r="M36" s="162">
        <f ca="1">IF(ISNUMBER(INDIRECT("K" &amp; ROW())/INDIRECT("G" &amp; ROW())),INDIRECT("K" &amp; ROW())/INDIRECT("G" &amp; ROW()), " ")</f>
        <v>11.020651810475384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99.06</v>
      </c>
      <c r="H37" s="163"/>
      <c r="I37" s="163"/>
      <c r="J37" s="163"/>
      <c r="K37" s="162">
        <v>283.3</v>
      </c>
      <c r="L37" s="164"/>
      <c r="M37" s="162">
        <f ca="1">IF(ISNUMBER(INDIRECT("K" &amp; ROW())/INDIRECT("G" &amp; ROW())),INDIRECT("K" &amp; ROW())/INDIRECT("G" &amp; ROW()), " ")</f>
        <v>2.8598828992529781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432.17</v>
      </c>
      <c r="H38" s="166"/>
      <c r="I38" s="166"/>
      <c r="J38" s="166"/>
      <c r="K38" s="165">
        <v>4762.75</v>
      </c>
      <c r="L38" s="167"/>
      <c r="M38" s="165">
        <f ca="1">IF(ISNUMBER(INDIRECT("K" &amp; ROW())/INDIRECT("G" &amp; ROW())),INDIRECT("K" &amp; ROW())/INDIRECT("G" &amp; ROW()), " ")</f>
        <v>11.020547469745701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330.48</v>
      </c>
      <c r="H39" s="166"/>
      <c r="I39" s="166"/>
      <c r="J39" s="166"/>
      <c r="K39" s="165">
        <v>3642.1</v>
      </c>
      <c r="L39" s="167"/>
      <c r="M39" s="165">
        <f ca="1">IF(ISNUMBER(INDIRECT("K" &amp; ROW())/INDIRECT("G" &amp; ROW())),INDIRECT("K" &amp; ROW())/INDIRECT("G" &amp; ROW()), " ")</f>
        <v>11.020636649721617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1370.14</v>
      </c>
      <c r="H41" s="163"/>
      <c r="I41" s="163"/>
      <c r="J41" s="163"/>
      <c r="K41" s="162">
        <v>14291.38</v>
      </c>
      <c r="L41" s="164"/>
      <c r="M41" s="162">
        <f ca="1">IF(ISNUMBER(INDIRECT("K" &amp; ROW())/INDIRECT("G" &amp; ROW())),INDIRECT("K" &amp; ROW())/INDIRECT("G" &amp; ROW()), " ")</f>
        <v>10.430598333017063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1370.14</v>
      </c>
      <c r="H42" s="163"/>
      <c r="I42" s="163"/>
      <c r="J42" s="163"/>
      <c r="K42" s="162">
        <v>14291.38</v>
      </c>
      <c r="L42" s="164"/>
      <c r="M42" s="162">
        <f ca="1">IF(ISNUMBER(INDIRECT("K" &amp; ROW())/INDIRECT("G" &amp; ROW())),INDIRECT("K" &amp; ROW())/INDIRECT("G" &amp; ROW()), " ")</f>
        <v>10.430598333017063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1370.14</v>
      </c>
      <c r="H43" s="166"/>
      <c r="I43" s="166"/>
      <c r="J43" s="166"/>
      <c r="K43" s="165">
        <v>14291.38</v>
      </c>
      <c r="L43" s="167"/>
      <c r="M43" s="165">
        <f ca="1">IF(ISNUMBER(INDIRECT("K" &amp; ROW())/INDIRECT("G" &amp; ROW())),INDIRECT("K" &amp; ROW())/INDIRECT("G" &amp; ROW()), " ")</f>
        <v>10.430598333017063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2015-03-25T11:13:22Z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