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4" i="8"/>
  <c r="K63" i="8"/>
  <c r="H64" i="8"/>
  <c r="H63" i="8"/>
  <c r="J14" i="16"/>
  <c r="G14" i="16"/>
  <c r="K30" i="8"/>
  <c r="H30" i="8"/>
  <c r="A18" i="16"/>
  <c r="B34" i="8"/>
  <c r="M52" i="16"/>
  <c r="M53" i="16"/>
  <c r="M62" i="16"/>
  <c r="M54" i="16"/>
  <c r="M55" i="16"/>
  <c r="M59" i="16"/>
  <c r="M63" i="16"/>
  <c r="M56" i="16"/>
  <c r="M60" i="16"/>
  <c r="M64" i="16"/>
  <c r="M57" i="16"/>
  <c r="M61" i="16"/>
  <c r="M65" i="16"/>
  <c r="M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<sst xmlns="http://schemas.openxmlformats.org/spreadsheetml/2006/main" count="330" uniqueCount="233">
  <si>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</si>
  <si>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</si>
  <si>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</si>
  <si>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</si>
  <si>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</si>
  <si>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</si>
  <si>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</si>
  <si>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</si>
  <si>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</si>
  <si>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</si>
  <si>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</si>
  <si>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</si>
  <si>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</si>
  <si>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</si>
  <si>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</si>
  <si>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</si>
  <si>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</si>
  <si>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</si>
  <si>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</si>
  <si>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</si>
  <si>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</si>
  <si>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</si>
  <si>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</si>
  <si>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</si>
  <si>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</si>
  <si>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</si>
  <si>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</si>
  <si>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</si>
  <si>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</si>
  <si>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</si>
  <si>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</si>
  <si>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</si>
  <si>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</si>
  <si>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</si>
  <si>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</si>
  <si>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</si>
  <si>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</si>
  <si>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</si>
  <si>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</si>
  <si>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</si>
  <si>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</si>
  <si>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</si>
  <si>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</si>
  <si>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</si>
  <si>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</si>
  <si>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</si>
  <si>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</si>
  <si>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</si>
  <si>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</si>
  <si>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</si>
  <si>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</si>
  <si>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</si>
  <si>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</si>
  <si>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</si>
  <si>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</si>
  <si>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</si>
  <si>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</si>
  <si>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</si>
  <si>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</si>
  <si>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</si>
  <si>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</si>
  <si>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</si>
  <si>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</si>
  <si>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</si>
  <si>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</si>
  <si>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</si>
  <si>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</si>
  <si>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</si>
  <si>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</si>
  <si>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17</t>
  </si>
  <si>
    <t>Сдал:  _________________ //</t>
  </si>
  <si>
    <t>Принял:  _________________ //</t>
  </si>
  <si>
    <t>Раздел 1. АВГУСТ</t>
  </si>
  <si>
    <t>кв.9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</si>
  <si>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</si>
  <si>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
88
48</t>
  </si>
  <si>
    <t>1000,16
_____
1380,62</t>
  </si>
  <si>
    <t>54,89
_____
1,4</t>
  </si>
  <si>
    <t>49
21
12</t>
  </si>
  <si>
    <t>20
_____
28</t>
  </si>
  <si>
    <t>319
194
106</t>
  </si>
  <si>
    <t>220
_____
93</t>
  </si>
  <si>
    <t>Р</t>
  </si>
  <si>
    <t>Раздел 2. НОЯБРЬ</t>
  </si>
  <si>
    <t>2 подъезд</t>
  </si>
  <si>
    <t>ТЕРр56-13-6
Ремонт дверных коробок широких в каменных стенах: со снятием полотен
10 коробок
НР 70%=82%*0.85 от ФОТ
СП 50%=62%*0.8 от ФОТ</t>
  </si>
  <si>
    <t>0,1
70
50</t>
  </si>
  <si>
    <t>1900,81
_____
2593,17</t>
  </si>
  <si>
    <t>451
156
118</t>
  </si>
  <si>
    <t>190
_____
259</t>
  </si>
  <si>
    <t>4656
1467
1048</t>
  </si>
  <si>
    <t>2096
_____
2549</t>
  </si>
  <si>
    <t>1 подъезд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</si>
  <si>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</si>
  <si>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0,013
65
40</t>
  </si>
  <si>
    <t>2116,11
_____
4194,75</t>
  </si>
  <si>
    <t>34,23
_____
3,51</t>
  </si>
  <si>
    <t>82
22
14</t>
  </si>
  <si>
    <t>28
_____
54</t>
  </si>
  <si>
    <t>514
198
122</t>
  </si>
  <si>
    <t>303
_____
209</t>
  </si>
  <si>
    <t>2
_____
1</t>
  </si>
  <si>
    <t>Итого прямые затраты по акту</t>
  </si>
  <si>
    <t>238
_____
341</t>
  </si>
  <si>
    <t>2619
_____
2851</t>
  </si>
  <si>
    <t>19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</si>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</sst>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2"/>
  <sheetViews>
    <sheetView showGridLines="0" tabSelected="1" topLeftCell="D13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21.1</v>
      </c>
      <c r="X14" s="27">
        <v>21.1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232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996.94/1000</f>
        <v>0.99694000000000005</v>
      </c>
      <c r="I27" s="85"/>
      <c r="J27" s="35" t="s">
        <v>6</v>
      </c>
      <c r="K27" s="86">
        <f>9232.16/1000</f>
        <v>9.2321600000000004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2.1100000000000001E-2</v>
      </c>
      <c r="I30" s="85"/>
      <c r="J30" s="35" t="s">
        <v>8</v>
      </c>
      <c r="K30" s="86">
        <f>(X14+X15)/1000</f>
        <v>2.1100000000000001E-2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238</v>
      </c>
      <c r="Z30" s="71">
        <v>199</v>
      </c>
      <c r="AA30" s="71">
        <v>144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238/1000</f>
        <v>0.23799999999999999</v>
      </c>
      <c r="I31" s="85"/>
      <c r="J31" s="35" t="s">
        <v>6</v>
      </c>
      <c r="K31" s="86">
        <f>2620/1000</f>
        <v>2.62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2620</v>
      </c>
      <c r="Z31" s="72">
        <v>1859</v>
      </c>
      <c r="AA31" s="72">
        <v>1276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8">
        <v>1</v>
      </c>
      <c r="B42" s="139">
        <v>12</v>
      </c>
      <c r="C42" s="140" t="s">
        <v>74</v>
      </c>
      <c r="D42" s="141" t="s">
        <v>75</v>
      </c>
      <c r="E42" s="142">
        <v>2435.67</v>
      </c>
      <c r="F42" s="143" t="s">
        <v>76</v>
      </c>
      <c r="G42" s="142" t="s">
        <v>77</v>
      </c>
      <c r="H42" s="142" t="s">
        <v>78</v>
      </c>
      <c r="I42" s="142" t="s">
        <v>79</v>
      </c>
      <c r="J42" s="142">
        <v>1</v>
      </c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6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13</v>
      </c>
      <c r="C45" s="134" t="s">
        <v>85</v>
      </c>
      <c r="D45" s="135" t="s">
        <v>86</v>
      </c>
      <c r="E45" s="136">
        <v>4513.59</v>
      </c>
      <c r="F45" s="137" t="s">
        <v>87</v>
      </c>
      <c r="G45" s="136">
        <v>19.61</v>
      </c>
      <c r="H45" s="136" t="s">
        <v>88</v>
      </c>
      <c r="I45" s="136" t="s">
        <v>89</v>
      </c>
      <c r="J45" s="136">
        <v>2</v>
      </c>
      <c r="K45" s="136" t="s">
        <v>90</v>
      </c>
      <c r="L45" s="137" t="s">
        <v>91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11</v>
      </c>
    </row>
    <row r="46" spans="1:22" ht="18.45" customHeight="1" x14ac:dyDescent="0.25">
      <c r="A46" s="130" t="s">
        <v>92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8">
        <v>3</v>
      </c>
      <c r="B47" s="139">
        <v>14</v>
      </c>
      <c r="C47" s="140" t="s">
        <v>93</v>
      </c>
      <c r="D47" s="141" t="s">
        <v>94</v>
      </c>
      <c r="E47" s="142">
        <v>6345.09</v>
      </c>
      <c r="F47" s="143" t="s">
        <v>95</v>
      </c>
      <c r="G47" s="142" t="s">
        <v>96</v>
      </c>
      <c r="H47" s="142" t="s">
        <v>97</v>
      </c>
      <c r="I47" s="142" t="s">
        <v>98</v>
      </c>
      <c r="J47" s="142"/>
      <c r="K47" s="142" t="s">
        <v>99</v>
      </c>
      <c r="L47" s="143" t="s">
        <v>100</v>
      </c>
      <c r="M47" s="143"/>
      <c r="N47" s="143" t="s">
        <v>82</v>
      </c>
      <c r="O47" s="143"/>
      <c r="P47" s="143"/>
      <c r="Q47" s="143"/>
      <c r="R47" s="143"/>
      <c r="S47" s="143"/>
      <c r="T47" s="143"/>
      <c r="U47" s="143"/>
      <c r="V47" s="143" t="s">
        <v>101</v>
      </c>
    </row>
    <row r="48" spans="1:22" ht="34.200000000000003" x14ac:dyDescent="0.25">
      <c r="A48" s="144" t="s">
        <v>102</v>
      </c>
      <c r="B48" s="145"/>
      <c r="C48" s="145"/>
      <c r="D48" s="145"/>
      <c r="E48" s="145"/>
      <c r="F48" s="145"/>
      <c r="G48" s="145"/>
      <c r="H48" s="146">
        <v>582</v>
      </c>
      <c r="I48" s="146" t="s">
        <v>103</v>
      </c>
      <c r="J48" s="146">
        <v>3</v>
      </c>
      <c r="K48" s="146">
        <v>5489</v>
      </c>
      <c r="L48" s="146" t="s">
        <v>104</v>
      </c>
      <c r="M48" s="146"/>
      <c r="N48" s="146"/>
      <c r="O48" s="146"/>
      <c r="P48" s="146"/>
      <c r="Q48" s="146"/>
      <c r="R48" s="146"/>
      <c r="S48" s="146"/>
      <c r="T48" s="146"/>
      <c r="U48" s="146"/>
      <c r="V48" s="146" t="s">
        <v>105</v>
      </c>
    </row>
    <row r="49" spans="1:22" x14ac:dyDescent="0.25">
      <c r="A49" s="144" t="s">
        <v>106</v>
      </c>
      <c r="B49" s="145"/>
      <c r="C49" s="145"/>
      <c r="D49" s="145"/>
      <c r="E49" s="145"/>
      <c r="F49" s="145"/>
      <c r="G49" s="145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107</v>
      </c>
      <c r="B50" s="145"/>
      <c r="C50" s="145"/>
      <c r="D50" s="145"/>
      <c r="E50" s="145"/>
      <c r="F50" s="145"/>
      <c r="G50" s="145"/>
      <c r="H50" s="146">
        <v>238</v>
      </c>
      <c r="I50" s="146"/>
      <c r="J50" s="146"/>
      <c r="K50" s="146">
        <v>2620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108</v>
      </c>
      <c r="B51" s="145"/>
      <c r="C51" s="145"/>
      <c r="D51" s="145"/>
      <c r="E51" s="145"/>
      <c r="F51" s="145"/>
      <c r="G51" s="145"/>
      <c r="H51" s="146">
        <v>341</v>
      </c>
      <c r="I51" s="146"/>
      <c r="J51" s="146"/>
      <c r="K51" s="146">
        <v>2851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109</v>
      </c>
      <c r="B52" s="145"/>
      <c r="C52" s="145"/>
      <c r="D52" s="145"/>
      <c r="E52" s="145"/>
      <c r="F52" s="145"/>
      <c r="G52" s="145"/>
      <c r="H52" s="146">
        <v>3</v>
      </c>
      <c r="I52" s="146"/>
      <c r="J52" s="146"/>
      <c r="K52" s="146">
        <v>19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7" t="s">
        <v>110</v>
      </c>
      <c r="B53" s="148"/>
      <c r="C53" s="148"/>
      <c r="D53" s="148"/>
      <c r="E53" s="148"/>
      <c r="F53" s="148"/>
      <c r="G53" s="148"/>
      <c r="H53" s="149">
        <v>199</v>
      </c>
      <c r="I53" s="149"/>
      <c r="J53" s="149"/>
      <c r="K53" s="149">
        <v>1859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111</v>
      </c>
      <c r="B54" s="148"/>
      <c r="C54" s="148"/>
      <c r="D54" s="148"/>
      <c r="E54" s="148"/>
      <c r="F54" s="148"/>
      <c r="G54" s="148"/>
      <c r="H54" s="149">
        <v>144</v>
      </c>
      <c r="I54" s="149"/>
      <c r="J54" s="149"/>
      <c r="K54" s="149">
        <v>1276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7" t="s">
        <v>112</v>
      </c>
      <c r="B55" s="148"/>
      <c r="C55" s="148"/>
      <c r="D55" s="148"/>
      <c r="E55" s="148"/>
      <c r="F55" s="148"/>
      <c r="G55" s="148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ht="30" customHeight="1" x14ac:dyDescent="0.25">
      <c r="A56" s="144" t="s">
        <v>113</v>
      </c>
      <c r="B56" s="145"/>
      <c r="C56" s="145"/>
      <c r="D56" s="145"/>
      <c r="E56" s="145"/>
      <c r="F56" s="145"/>
      <c r="G56" s="145"/>
      <c r="H56" s="146">
        <v>82</v>
      </c>
      <c r="I56" s="146"/>
      <c r="J56" s="146"/>
      <c r="K56" s="146">
        <v>619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114</v>
      </c>
      <c r="B57" s="145"/>
      <c r="C57" s="145"/>
      <c r="D57" s="145"/>
      <c r="E57" s="145"/>
      <c r="F57" s="145"/>
      <c r="G57" s="145"/>
      <c r="H57" s="146">
        <v>725</v>
      </c>
      <c r="I57" s="146"/>
      <c r="J57" s="146"/>
      <c r="K57" s="146">
        <v>7171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115</v>
      </c>
      <c r="B58" s="145"/>
      <c r="C58" s="145"/>
      <c r="D58" s="145"/>
      <c r="E58" s="145"/>
      <c r="F58" s="145"/>
      <c r="G58" s="145"/>
      <c r="H58" s="146">
        <v>118</v>
      </c>
      <c r="I58" s="146"/>
      <c r="J58" s="146"/>
      <c r="K58" s="146">
        <v>834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116</v>
      </c>
      <c r="B59" s="145"/>
      <c r="C59" s="145"/>
      <c r="D59" s="145"/>
      <c r="E59" s="145"/>
      <c r="F59" s="145"/>
      <c r="G59" s="145"/>
      <c r="H59" s="146">
        <v>925</v>
      </c>
      <c r="I59" s="146"/>
      <c r="J59" s="146"/>
      <c r="K59" s="146">
        <v>8624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ht="30" customHeight="1" x14ac:dyDescent="0.25">
      <c r="A60" s="144" t="s">
        <v>117</v>
      </c>
      <c r="B60" s="145"/>
      <c r="C60" s="145"/>
      <c r="D60" s="145"/>
      <c r="E60" s="145"/>
      <c r="F60" s="145"/>
      <c r="G60" s="145"/>
      <c r="H60" s="146">
        <v>71.94</v>
      </c>
      <c r="I60" s="146"/>
      <c r="J60" s="146"/>
      <c r="K60" s="146">
        <v>608.16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7" t="s">
        <v>118</v>
      </c>
      <c r="B61" s="148"/>
      <c r="C61" s="148"/>
      <c r="D61" s="148"/>
      <c r="E61" s="148"/>
      <c r="F61" s="148"/>
      <c r="G61" s="148"/>
      <c r="H61" s="149">
        <v>996.94</v>
      </c>
      <c r="I61" s="149"/>
      <c r="J61" s="149"/>
      <c r="K61" s="149">
        <v>9232.16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50"/>
      <c r="B62" s="39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50"/>
      <c r="B63" s="39"/>
      <c r="C63" s="73" t="s">
        <v>64</v>
      </c>
      <c r="D63" s="48"/>
      <c r="E63" s="48"/>
      <c r="F63" s="48"/>
      <c r="G63" s="48"/>
      <c r="H63" s="74">
        <f>IF(ISBLANK(Y30),"",ROUND(Z30/Y30,2)*100)</f>
        <v>84</v>
      </c>
      <c r="I63" s="48"/>
      <c r="J63" s="48"/>
      <c r="K63" s="74">
        <f>IF(ISBLANK(Y31),"",ROUND(Z31/Y31,2)*100)</f>
        <v>71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50"/>
      <c r="B64" s="39"/>
      <c r="C64" s="73" t="s">
        <v>65</v>
      </c>
      <c r="D64" s="48"/>
      <c r="E64" s="48"/>
      <c r="F64" s="48"/>
      <c r="G64" s="48"/>
      <c r="H64" s="45">
        <f>IF(ISBLANK(Y30),"",ROUND(AA30/Y30,2)*100)</f>
        <v>61</v>
      </c>
      <c r="I64" s="48"/>
      <c r="J64" s="48"/>
      <c r="K64" s="45">
        <f>IF(ISBLANK(Y31),"",ROUND(AA31/Y31,2)*100)</f>
        <v>49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28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x14ac:dyDescent="0.25">
      <c r="B66" s="75" t="s">
        <v>70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B67" s="3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75" t="s">
        <v>71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46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</row>
    <row r="71" spans="1:22" x14ac:dyDescent="0.25">
      <c r="C71" s="49"/>
      <c r="D71" s="49"/>
      <c r="E71" s="49"/>
      <c r="F71" s="49"/>
      <c r="G71" s="49"/>
    </row>
    <row r="72" spans="1:22" x14ac:dyDescent="0.25">
      <c r="C72" s="49"/>
      <c r="D72" s="49"/>
      <c r="E72" s="49"/>
      <c r="F72" s="49"/>
      <c r="G72" s="4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</sheetData>
  <mergeCells count="51">
    <mergeCell ref="A61:G61"/>
    <mergeCell ref="A55:G55"/>
    <mergeCell ref="A56:G56"/>
    <mergeCell ref="A57:G57"/>
    <mergeCell ref="A58:G58"/>
    <mergeCell ref="A59:G59"/>
    <mergeCell ref="A60:G60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4:V44"/>
    <mergeCell ref="A46:V46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996.94/1000</f>
        <v>0.99694000000000005</v>
      </c>
      <c r="H11" s="85"/>
      <c r="I11" s="55" t="s">
        <v>6</v>
      </c>
      <c r="J11" s="86">
        <f>9232.16/1000</f>
        <v>9.2321600000000004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2.1100000000000001E-2</v>
      </c>
      <c r="H14" s="85"/>
      <c r="I14" s="55" t="s">
        <v>8</v>
      </c>
      <c r="J14" s="86">
        <f>(P14+P15)/1000</f>
        <v>2.1100000000000001E-2</v>
      </c>
      <c r="K14" s="87"/>
      <c r="L14" s="58">
        <v>238</v>
      </c>
      <c r="M14" s="35" t="s">
        <v>8</v>
      </c>
      <c r="N14" s="57"/>
      <c r="O14" s="26">
        <v>21.1</v>
      </c>
      <c r="P14" s="27">
        <v>21.1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238/1000</f>
        <v>0.23799999999999999</v>
      </c>
      <c r="H15" s="117"/>
      <c r="I15" s="55" t="s">
        <v>6</v>
      </c>
      <c r="J15" s="86">
        <f>2620/1000</f>
        <v>2.62</v>
      </c>
      <c r="K15" s="87"/>
      <c r="L15" s="59">
        <v>2619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121</v>
      </c>
      <c r="C26" s="134" t="s">
        <v>122</v>
      </c>
      <c r="D26" s="154" t="s">
        <v>123</v>
      </c>
      <c r="E26" s="155">
        <v>2.5499999999999998</v>
      </c>
      <c r="F26" s="136" t="s">
        <v>124</v>
      </c>
      <c r="G26" s="136">
        <v>27.49</v>
      </c>
      <c r="H26" s="156"/>
      <c r="I26" s="156"/>
      <c r="J26" s="136" t="s">
        <v>125</v>
      </c>
      <c r="K26" s="136">
        <v>303.08999999999997</v>
      </c>
      <c r="L26" s="157"/>
      <c r="M26" s="156">
        <f>IF(ISNUMBER(K26/G26),IF(NOT(K26/G26=0),K26/G26, " "), " ")</f>
        <v>11.025463805020006</v>
      </c>
      <c r="N26" s="154"/>
    </row>
    <row r="27" spans="1:23" s="29" customFormat="1" ht="22.8" x14ac:dyDescent="0.25">
      <c r="A27" s="152">
        <v>2</v>
      </c>
      <c r="B27" s="153" t="s">
        <v>126</v>
      </c>
      <c r="C27" s="134" t="s">
        <v>127</v>
      </c>
      <c r="D27" s="154" t="s">
        <v>123</v>
      </c>
      <c r="E27" s="155">
        <v>1.79</v>
      </c>
      <c r="F27" s="136" t="s">
        <v>128</v>
      </c>
      <c r="G27" s="136">
        <v>20.05</v>
      </c>
      <c r="H27" s="156"/>
      <c r="I27" s="156"/>
      <c r="J27" s="136" t="s">
        <v>129</v>
      </c>
      <c r="K27" s="136">
        <v>220.92</v>
      </c>
      <c r="L27" s="157"/>
      <c r="M27" s="156">
        <f>IF(ISNUMBER(K27/G27),IF(NOT(K27/G27=0),K27/G27, " "), " ")</f>
        <v>11.018453865336657</v>
      </c>
      <c r="N27" s="154"/>
    </row>
    <row r="28" spans="1:23" s="29" customFormat="1" ht="22.8" x14ac:dyDescent="0.25">
      <c r="A28" s="152">
        <v>3</v>
      </c>
      <c r="B28" s="153" t="s">
        <v>130</v>
      </c>
      <c r="C28" s="134" t="s">
        <v>131</v>
      </c>
      <c r="D28" s="154" t="s">
        <v>123</v>
      </c>
      <c r="E28" s="155">
        <v>16.760000000000002</v>
      </c>
      <c r="F28" s="136" t="s">
        <v>132</v>
      </c>
      <c r="G28" s="136">
        <v>190.06</v>
      </c>
      <c r="H28" s="156"/>
      <c r="I28" s="156"/>
      <c r="J28" s="136" t="s">
        <v>133</v>
      </c>
      <c r="K28" s="136">
        <v>2095.5</v>
      </c>
      <c r="L28" s="157"/>
      <c r="M28" s="156">
        <f>IF(ISNUMBER(K28/G28),IF(NOT(K28/G28=0),K28/G28, " "), " ")</f>
        <v>11.025465642428706</v>
      </c>
      <c r="N28" s="154"/>
    </row>
    <row r="29" spans="1:23" s="29" customFormat="1" ht="19.350000000000001" customHeight="1" x14ac:dyDescent="0.25">
      <c r="A29" s="128" t="s">
        <v>134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40502</v>
      </c>
      <c r="C30" s="134" t="s">
        <v>135</v>
      </c>
      <c r="D30" s="154" t="s">
        <v>136</v>
      </c>
      <c r="E30" s="155">
        <v>0.09</v>
      </c>
      <c r="F30" s="136" t="s">
        <v>137</v>
      </c>
      <c r="G30" s="136">
        <v>0.71</v>
      </c>
      <c r="H30" s="156"/>
      <c r="I30" s="156"/>
      <c r="J30" s="136" t="s">
        <v>138</v>
      </c>
      <c r="K30" s="136">
        <v>4.05</v>
      </c>
      <c r="L30" s="157"/>
      <c r="M30" s="156">
        <f>IF(ISNUMBER(K30/G30),IF(NOT(K30/G30=0),K30/G30, " "), " ")</f>
        <v>5.704225352112676</v>
      </c>
      <c r="N30" s="154" t="s">
        <v>139</v>
      </c>
    </row>
    <row r="31" spans="1:23" ht="22.8" x14ac:dyDescent="0.25">
      <c r="A31" s="152">
        <v>5</v>
      </c>
      <c r="B31" s="153">
        <v>40504</v>
      </c>
      <c r="C31" s="134" t="s">
        <v>140</v>
      </c>
      <c r="D31" s="154" t="s">
        <v>136</v>
      </c>
      <c r="E31" s="155">
        <v>0.08</v>
      </c>
      <c r="F31" s="136" t="s">
        <v>141</v>
      </c>
      <c r="G31" s="136">
        <v>0.1</v>
      </c>
      <c r="H31" s="156"/>
      <c r="I31" s="156"/>
      <c r="J31" s="136" t="s">
        <v>142</v>
      </c>
      <c r="K31" s="136">
        <v>0.24</v>
      </c>
      <c r="L31" s="157"/>
      <c r="M31" s="156">
        <f>IF(ISNUMBER(K31/G31),IF(NOT(K31/G31=0),K31/G31, " "), " ")</f>
        <v>2.4</v>
      </c>
      <c r="N31" s="154" t="s">
        <v>139</v>
      </c>
    </row>
    <row r="32" spans="1:23" ht="22.8" x14ac:dyDescent="0.25">
      <c r="A32" s="152">
        <v>6</v>
      </c>
      <c r="B32" s="153">
        <v>400001</v>
      </c>
      <c r="C32" s="134" t="s">
        <v>143</v>
      </c>
      <c r="D32" s="154" t="s">
        <v>136</v>
      </c>
      <c r="E32" s="155">
        <v>0.02</v>
      </c>
      <c r="F32" s="136" t="s">
        <v>144</v>
      </c>
      <c r="G32" s="136">
        <v>2.06</v>
      </c>
      <c r="H32" s="156"/>
      <c r="I32" s="156"/>
      <c r="J32" s="136" t="s">
        <v>145</v>
      </c>
      <c r="K32" s="136">
        <v>11.4</v>
      </c>
      <c r="L32" s="157"/>
      <c r="M32" s="156">
        <f>IF(ISNUMBER(K32/G32),IF(NOT(K32/G32=0),K32/G32, " "), " ")</f>
        <v>5.5339805825242721</v>
      </c>
      <c r="N32" s="154" t="s">
        <v>139</v>
      </c>
    </row>
    <row r="33" spans="1:14" ht="19.350000000000001" customHeight="1" x14ac:dyDescent="0.25">
      <c r="A33" s="128" t="s">
        <v>146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147</v>
      </c>
      <c r="C34" s="134" t="s">
        <v>148</v>
      </c>
      <c r="D34" s="154" t="s">
        <v>149</v>
      </c>
      <c r="E34" s="155">
        <v>1E-3</v>
      </c>
      <c r="F34" s="136" t="s">
        <v>150</v>
      </c>
      <c r="G34" s="136">
        <v>8.74</v>
      </c>
      <c r="H34" s="156">
        <v>40186.449999999997</v>
      </c>
      <c r="I34" s="156">
        <v>40.19</v>
      </c>
      <c r="J34" s="136" t="s">
        <v>151</v>
      </c>
      <c r="K34" s="136">
        <v>41.11</v>
      </c>
      <c r="L34" s="157"/>
      <c r="M34" s="156">
        <f>IF(ISNUMBER(K34/G34),IF(NOT(K34/G34=0),K34/G34, " "), " ")</f>
        <v>4.7036613272311207</v>
      </c>
      <c r="N34" s="154" t="s">
        <v>152</v>
      </c>
    </row>
    <row r="35" spans="1:14" ht="22.8" x14ac:dyDescent="0.25">
      <c r="A35" s="152">
        <v>8</v>
      </c>
      <c r="B35" s="153" t="s">
        <v>153</v>
      </c>
      <c r="C35" s="134" t="s">
        <v>154</v>
      </c>
      <c r="D35" s="154" t="s">
        <v>155</v>
      </c>
      <c r="E35" s="155">
        <v>1.32E-2</v>
      </c>
      <c r="F35" s="136" t="s">
        <v>156</v>
      </c>
      <c r="G35" s="136">
        <v>0.08</v>
      </c>
      <c r="H35" s="156">
        <v>41.25</v>
      </c>
      <c r="I35" s="156">
        <v>0.54</v>
      </c>
      <c r="J35" s="136" t="s">
        <v>157</v>
      </c>
      <c r="K35" s="136">
        <v>0.57999999999999996</v>
      </c>
      <c r="L35" s="157"/>
      <c r="M35" s="156">
        <f>IF(ISNUMBER(K35/G35),IF(NOT(K35/G35=0),K35/G35, " "), " ")</f>
        <v>7.2499999999999991</v>
      </c>
      <c r="N35" s="154" t="s">
        <v>158</v>
      </c>
    </row>
    <row r="36" spans="1:14" ht="22.8" x14ac:dyDescent="0.25">
      <c r="A36" s="152">
        <v>9</v>
      </c>
      <c r="B36" s="153" t="s">
        <v>159</v>
      </c>
      <c r="C36" s="134" t="s">
        <v>160</v>
      </c>
      <c r="D36" s="154" t="s">
        <v>161</v>
      </c>
      <c r="E36" s="155">
        <v>1.4950000000000001</v>
      </c>
      <c r="F36" s="136" t="s">
        <v>162</v>
      </c>
      <c r="G36" s="136">
        <v>30.2</v>
      </c>
      <c r="H36" s="156">
        <v>87</v>
      </c>
      <c r="I36" s="156">
        <v>130.07</v>
      </c>
      <c r="J36" s="136" t="s">
        <v>163</v>
      </c>
      <c r="K36" s="136">
        <v>134</v>
      </c>
      <c r="L36" s="157"/>
      <c r="M36" s="156">
        <f>IF(ISNUMBER(K36/G36),IF(NOT(K36/G36=0),K36/G36, " "), " ")</f>
        <v>4.4370860927152318</v>
      </c>
      <c r="N36" s="154" t="s">
        <v>164</v>
      </c>
    </row>
    <row r="37" spans="1:14" ht="22.8" x14ac:dyDescent="0.25">
      <c r="A37" s="152">
        <v>10</v>
      </c>
      <c r="B37" s="153" t="s">
        <v>165</v>
      </c>
      <c r="C37" s="134" t="s">
        <v>166</v>
      </c>
      <c r="D37" s="154" t="s">
        <v>155</v>
      </c>
      <c r="E37" s="155">
        <v>6.0000000000000001E-3</v>
      </c>
      <c r="F37" s="136" t="s">
        <v>167</v>
      </c>
      <c r="G37" s="136">
        <v>0.61</v>
      </c>
      <c r="H37" s="156">
        <v>328</v>
      </c>
      <c r="I37" s="156">
        <v>1.97</v>
      </c>
      <c r="J37" s="136" t="s">
        <v>168</v>
      </c>
      <c r="K37" s="136">
        <v>2.0299999999999998</v>
      </c>
      <c r="L37" s="157"/>
      <c r="M37" s="156">
        <f>IF(ISNUMBER(K37/G37),IF(NOT(K37/G37=0),K37/G37, " "), " ")</f>
        <v>3.3278688524590163</v>
      </c>
      <c r="N37" s="154" t="s">
        <v>169</v>
      </c>
    </row>
    <row r="38" spans="1:14" ht="22.8" x14ac:dyDescent="0.25">
      <c r="A38" s="152">
        <v>11</v>
      </c>
      <c r="B38" s="153" t="s">
        <v>170</v>
      </c>
      <c r="C38" s="134" t="s">
        <v>171</v>
      </c>
      <c r="D38" s="154" t="s">
        <v>172</v>
      </c>
      <c r="E38" s="155">
        <v>1E-3</v>
      </c>
      <c r="F38" s="136" t="s">
        <v>173</v>
      </c>
      <c r="G38" s="136">
        <v>0.04</v>
      </c>
      <c r="H38" s="156">
        <v>128.38999999999999</v>
      </c>
      <c r="I38" s="156">
        <v>0.13</v>
      </c>
      <c r="J38" s="136" t="s">
        <v>174</v>
      </c>
      <c r="K38" s="136">
        <v>0.13</v>
      </c>
      <c r="L38" s="157"/>
      <c r="M38" s="156">
        <f>IF(ISNUMBER(K38/G38),IF(NOT(K38/G38=0),K38/G38, " "), " ")</f>
        <v>3.25</v>
      </c>
      <c r="N38" s="154" t="s">
        <v>175</v>
      </c>
    </row>
    <row r="39" spans="1:14" ht="22.8" x14ac:dyDescent="0.25">
      <c r="A39" s="152">
        <v>12</v>
      </c>
      <c r="B39" s="153" t="s">
        <v>176</v>
      </c>
      <c r="C39" s="134" t="s">
        <v>177</v>
      </c>
      <c r="D39" s="154" t="s">
        <v>149</v>
      </c>
      <c r="E39" s="155">
        <v>1.0500000000000001E-2</v>
      </c>
      <c r="F39" s="136" t="s">
        <v>178</v>
      </c>
      <c r="G39" s="136">
        <v>178.5</v>
      </c>
      <c r="H39" s="156">
        <v>203390</v>
      </c>
      <c r="I39" s="156">
        <v>2135.6</v>
      </c>
      <c r="J39" s="136" t="s">
        <v>179</v>
      </c>
      <c r="K39" s="136">
        <v>2179.52</v>
      </c>
      <c r="L39" s="157"/>
      <c r="M39" s="156">
        <f>IF(ISNUMBER(K39/G39),IF(NOT(K39/G39=0),K39/G39, " "), " ")</f>
        <v>12.210196078431373</v>
      </c>
      <c r="N39" s="154" t="s">
        <v>180</v>
      </c>
    </row>
    <row r="40" spans="1:14" ht="22.8" x14ac:dyDescent="0.25">
      <c r="A40" s="152">
        <v>13</v>
      </c>
      <c r="B40" s="153" t="s">
        <v>181</v>
      </c>
      <c r="C40" s="134" t="s">
        <v>182</v>
      </c>
      <c r="D40" s="154" t="s">
        <v>161</v>
      </c>
      <c r="E40" s="155">
        <v>0.98399999999999999</v>
      </c>
      <c r="F40" s="136" t="s">
        <v>183</v>
      </c>
      <c r="G40" s="136">
        <v>7.26</v>
      </c>
      <c r="H40" s="156">
        <v>26.61</v>
      </c>
      <c r="I40" s="156">
        <v>26.18</v>
      </c>
      <c r="J40" s="136" t="s">
        <v>184</v>
      </c>
      <c r="K40" s="136">
        <v>26.77</v>
      </c>
      <c r="L40" s="157"/>
      <c r="M40" s="156">
        <f>IF(ISNUMBER(K40/G40),IF(NOT(K40/G40=0),K40/G40, " "), " ")</f>
        <v>3.6873278236914602</v>
      </c>
      <c r="N40" s="154" t="s">
        <v>185</v>
      </c>
    </row>
    <row r="41" spans="1:14" ht="22.8" x14ac:dyDescent="0.25">
      <c r="A41" s="152">
        <v>14</v>
      </c>
      <c r="B41" s="153" t="s">
        <v>186</v>
      </c>
      <c r="C41" s="134" t="s">
        <v>187</v>
      </c>
      <c r="D41" s="154" t="s">
        <v>172</v>
      </c>
      <c r="E41" s="155">
        <v>2.5999999999999999E-3</v>
      </c>
      <c r="F41" s="136" t="s">
        <v>188</v>
      </c>
      <c r="G41" s="136">
        <v>0.02</v>
      </c>
      <c r="H41" s="156">
        <v>34.75</v>
      </c>
      <c r="I41" s="156">
        <v>0.09</v>
      </c>
      <c r="J41" s="136" t="s">
        <v>189</v>
      </c>
      <c r="K41" s="136">
        <v>0.09</v>
      </c>
      <c r="L41" s="157"/>
      <c r="M41" s="156">
        <f>IF(ISNUMBER(K41/G41),IF(NOT(K41/G41=0),K41/G41, " "), " ")</f>
        <v>4.5</v>
      </c>
      <c r="N41" s="154" t="s">
        <v>190</v>
      </c>
    </row>
    <row r="42" spans="1:14" ht="22.8" x14ac:dyDescent="0.25">
      <c r="A42" s="152">
        <v>15</v>
      </c>
      <c r="B42" s="153" t="s">
        <v>191</v>
      </c>
      <c r="C42" s="134" t="s">
        <v>192</v>
      </c>
      <c r="D42" s="154" t="s">
        <v>149</v>
      </c>
      <c r="E42" s="155">
        <v>1E-4</v>
      </c>
      <c r="F42" s="136" t="s">
        <v>193</v>
      </c>
      <c r="G42" s="136">
        <v>0.92</v>
      </c>
      <c r="H42" s="156">
        <v>32928</v>
      </c>
      <c r="I42" s="156">
        <v>3.29</v>
      </c>
      <c r="J42" s="136" t="s">
        <v>194</v>
      </c>
      <c r="K42" s="136">
        <v>3.37</v>
      </c>
      <c r="L42" s="157"/>
      <c r="M42" s="156">
        <f>IF(ISNUMBER(K42/G42),IF(NOT(K42/G42=0),K42/G42, " "), " ")</f>
        <v>3.6630434782608696</v>
      </c>
      <c r="N42" s="154" t="s">
        <v>195</v>
      </c>
    </row>
    <row r="43" spans="1:14" ht="34.200000000000003" x14ac:dyDescent="0.25">
      <c r="A43" s="152">
        <v>16</v>
      </c>
      <c r="B43" s="153" t="s">
        <v>196</v>
      </c>
      <c r="C43" s="134" t="s">
        <v>197</v>
      </c>
      <c r="D43" s="154" t="s">
        <v>172</v>
      </c>
      <c r="E43" s="155">
        <v>0.04</v>
      </c>
      <c r="F43" s="136" t="s">
        <v>198</v>
      </c>
      <c r="G43" s="136">
        <v>0.69</v>
      </c>
      <c r="H43" s="156">
        <v>56.91</v>
      </c>
      <c r="I43" s="156">
        <v>2.2799999999999998</v>
      </c>
      <c r="J43" s="136" t="s">
        <v>199</v>
      </c>
      <c r="K43" s="136">
        <v>2.33</v>
      </c>
      <c r="L43" s="157"/>
      <c r="M43" s="156">
        <f>IF(ISNUMBER(K43/G43),IF(NOT(K43/G43=0),K43/G43, " "), " ")</f>
        <v>3.3768115942028989</v>
      </c>
      <c r="N43" s="154" t="s">
        <v>200</v>
      </c>
    </row>
    <row r="44" spans="1:14" ht="34.200000000000003" x14ac:dyDescent="0.25">
      <c r="A44" s="152">
        <v>17</v>
      </c>
      <c r="B44" s="153" t="s">
        <v>201</v>
      </c>
      <c r="C44" s="134" t="s">
        <v>202</v>
      </c>
      <c r="D44" s="154" t="s">
        <v>155</v>
      </c>
      <c r="E44" s="155">
        <v>3.3000000000000002E-2</v>
      </c>
      <c r="F44" s="136" t="s">
        <v>203</v>
      </c>
      <c r="G44" s="136">
        <v>47.03</v>
      </c>
      <c r="H44" s="156">
        <v>7690.26</v>
      </c>
      <c r="I44" s="156">
        <v>253.78</v>
      </c>
      <c r="J44" s="136" t="s">
        <v>204</v>
      </c>
      <c r="K44" s="136">
        <v>260.39</v>
      </c>
      <c r="L44" s="157"/>
      <c r="M44" s="156">
        <f>IF(ISNUMBER(K44/G44),IF(NOT(K44/G44=0),K44/G44, " "), " ")</f>
        <v>5.5366787157133741</v>
      </c>
      <c r="N44" s="154" t="s">
        <v>205</v>
      </c>
    </row>
    <row r="45" spans="1:14" ht="57" x14ac:dyDescent="0.25">
      <c r="A45" s="152">
        <v>18</v>
      </c>
      <c r="B45" s="153" t="s">
        <v>206</v>
      </c>
      <c r="C45" s="134" t="s">
        <v>207</v>
      </c>
      <c r="D45" s="154" t="s">
        <v>208</v>
      </c>
      <c r="E45" s="155">
        <v>2.14</v>
      </c>
      <c r="F45" s="136" t="s">
        <v>209</v>
      </c>
      <c r="G45" s="136">
        <v>26.32</v>
      </c>
      <c r="H45" s="156">
        <v>39.79</v>
      </c>
      <c r="I45" s="156">
        <v>85.15</v>
      </c>
      <c r="J45" s="136" t="s">
        <v>210</v>
      </c>
      <c r="K45" s="136">
        <v>87.18</v>
      </c>
      <c r="L45" s="157"/>
      <c r="M45" s="156">
        <f>IF(ISNUMBER(K45/G45),IF(NOT(K45/G45=0),K45/G45, " "), " ")</f>
        <v>3.3123100303951372</v>
      </c>
      <c r="N45" s="154" t="s">
        <v>211</v>
      </c>
    </row>
    <row r="46" spans="1:14" ht="22.8" x14ac:dyDescent="0.25">
      <c r="A46" s="152">
        <v>19</v>
      </c>
      <c r="B46" s="153" t="s">
        <v>212</v>
      </c>
      <c r="C46" s="134" t="s">
        <v>213</v>
      </c>
      <c r="D46" s="154" t="s">
        <v>208</v>
      </c>
      <c r="E46" s="155">
        <v>7.9560000000000004</v>
      </c>
      <c r="F46" s="136" t="s">
        <v>214</v>
      </c>
      <c r="G46" s="136">
        <v>15.91</v>
      </c>
      <c r="H46" s="156">
        <v>4.24</v>
      </c>
      <c r="I46" s="156">
        <v>33.729999999999997</v>
      </c>
      <c r="J46" s="136" t="s">
        <v>215</v>
      </c>
      <c r="K46" s="136">
        <v>34.69</v>
      </c>
      <c r="L46" s="157"/>
      <c r="M46" s="156">
        <f>IF(ISNUMBER(K46/G46),IF(NOT(K46/G46=0),K46/G46, " "), " ")</f>
        <v>2.1803896920175987</v>
      </c>
      <c r="N46" s="154" t="s">
        <v>216</v>
      </c>
    </row>
    <row r="47" spans="1:14" ht="68.400000000000006" x14ac:dyDescent="0.25">
      <c r="A47" s="152">
        <v>20</v>
      </c>
      <c r="B47" s="153" t="s">
        <v>217</v>
      </c>
      <c r="C47" s="134" t="s">
        <v>218</v>
      </c>
      <c r="D47" s="154" t="s">
        <v>149</v>
      </c>
      <c r="E47" s="155">
        <v>1.6799999999999999E-2</v>
      </c>
      <c r="F47" s="136" t="s">
        <v>219</v>
      </c>
      <c r="G47" s="136">
        <v>24.86</v>
      </c>
      <c r="H47" s="156">
        <v>4203.82</v>
      </c>
      <c r="I47" s="156">
        <v>70.62</v>
      </c>
      <c r="J47" s="136" t="s">
        <v>220</v>
      </c>
      <c r="K47" s="136">
        <v>76.599999999999994</v>
      </c>
      <c r="L47" s="157"/>
      <c r="M47" s="156">
        <f>IF(ISNUMBER(K47/G47),IF(NOT(K47/G47=0),K47/G47, " "), " ")</f>
        <v>3.0812550281576829</v>
      </c>
      <c r="N47" s="154" t="s">
        <v>221</v>
      </c>
    </row>
    <row r="48" spans="1:14" ht="34.200000000000003" x14ac:dyDescent="0.25">
      <c r="A48" s="152">
        <v>21</v>
      </c>
      <c r="B48" s="153" t="s">
        <v>222</v>
      </c>
      <c r="C48" s="134" t="s">
        <v>223</v>
      </c>
      <c r="D48" s="154" t="s">
        <v>155</v>
      </c>
      <c r="E48" s="155">
        <v>1.7000000000000001E-2</v>
      </c>
      <c r="F48" s="136" t="s">
        <v>224</v>
      </c>
      <c r="G48" s="136">
        <v>0.05</v>
      </c>
      <c r="H48" s="156">
        <v>21.36</v>
      </c>
      <c r="I48" s="156">
        <v>0.36</v>
      </c>
      <c r="J48" s="136" t="s">
        <v>225</v>
      </c>
      <c r="K48" s="136">
        <v>0.37</v>
      </c>
      <c r="L48" s="157"/>
      <c r="M48" s="156">
        <f>IF(ISNUMBER(K48/G48),IF(NOT(K48/G48=0),K48/G48, " "), " ")</f>
        <v>7.3999999999999995</v>
      </c>
      <c r="N48" s="154" t="s">
        <v>226</v>
      </c>
    </row>
    <row r="49" spans="1:14" ht="19.350000000000001" customHeight="1" x14ac:dyDescent="0.25">
      <c r="A49" s="150" t="s">
        <v>227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</row>
    <row r="50" spans="1:14" ht="19.350000000000001" customHeight="1" x14ac:dyDescent="0.25">
      <c r="A50" s="128" t="s">
        <v>146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22.8" x14ac:dyDescent="0.25">
      <c r="A51" s="158">
        <v>22</v>
      </c>
      <c r="B51" s="159" t="s">
        <v>228</v>
      </c>
      <c r="C51" s="140" t="s">
        <v>229</v>
      </c>
      <c r="D51" s="160" t="s">
        <v>149</v>
      </c>
      <c r="E51" s="161">
        <v>5.0500000000000003E-2</v>
      </c>
      <c r="F51" s="142" t="s">
        <v>230</v>
      </c>
      <c r="G51" s="142"/>
      <c r="H51" s="162"/>
      <c r="I51" s="162"/>
      <c r="J51" s="142" t="s">
        <v>230</v>
      </c>
      <c r="K51" s="142"/>
      <c r="L51" s="163"/>
      <c r="M51" s="162" t="str">
        <f>IF(ISNUMBER(K51/G51),IF(NOT(K51/G51=0),K51/G51, " "), " ")</f>
        <v xml:space="preserve"> </v>
      </c>
      <c r="N51" s="160"/>
    </row>
    <row r="52" spans="1:14" x14ac:dyDescent="0.25">
      <c r="A52" s="144" t="s">
        <v>102</v>
      </c>
      <c r="B52" s="145"/>
      <c r="C52" s="145"/>
      <c r="D52" s="145"/>
      <c r="E52" s="145"/>
      <c r="F52" s="145"/>
      <c r="G52" s="164">
        <v>582</v>
      </c>
      <c r="H52" s="165"/>
      <c r="I52" s="165"/>
      <c r="J52" s="165"/>
      <c r="K52" s="164">
        <v>5489</v>
      </c>
      <c r="L52" s="166"/>
      <c r="M52" s="164">
        <f ca="1">IF(ISNUMBER(INDIRECT("K" &amp; ROW())/INDIRECT("G" &amp; ROW())),INDIRECT("K" &amp; ROW())/INDIRECT("G" &amp; ROW()), " ")</f>
        <v>9.4312714776632305</v>
      </c>
      <c r="N52" s="146" t="s">
        <v>231</v>
      </c>
    </row>
    <row r="53" spans="1:14" x14ac:dyDescent="0.25">
      <c r="A53" s="144" t="s">
        <v>106</v>
      </c>
      <c r="B53" s="145"/>
      <c r="C53" s="145"/>
      <c r="D53" s="145"/>
      <c r="E53" s="145"/>
      <c r="F53" s="145"/>
      <c r="G53" s="164"/>
      <c r="H53" s="165"/>
      <c r="I53" s="165"/>
      <c r="J53" s="165"/>
      <c r="K53" s="164"/>
      <c r="L53" s="166"/>
      <c r="M53" s="164" t="str">
        <f ca="1">IF(ISNUMBER(INDIRECT("K" &amp; ROW())/INDIRECT("G" &amp; ROW())),INDIRECT("K" &amp; ROW())/INDIRECT("G" &amp; ROW()), " ")</f>
        <v xml:space="preserve"> </v>
      </c>
      <c r="N53" s="146" t="s">
        <v>231</v>
      </c>
    </row>
    <row r="54" spans="1:14" x14ac:dyDescent="0.25">
      <c r="A54" s="144" t="s">
        <v>107</v>
      </c>
      <c r="B54" s="145"/>
      <c r="C54" s="145"/>
      <c r="D54" s="145"/>
      <c r="E54" s="145"/>
      <c r="F54" s="145"/>
      <c r="G54" s="164">
        <v>238</v>
      </c>
      <c r="H54" s="165"/>
      <c r="I54" s="165"/>
      <c r="J54" s="165"/>
      <c r="K54" s="164">
        <v>2620</v>
      </c>
      <c r="L54" s="166"/>
      <c r="M54" s="164">
        <f ca="1">IF(ISNUMBER(INDIRECT("K" &amp; ROW())/INDIRECT("G" &amp; ROW())),INDIRECT("K" &amp; ROW())/INDIRECT("G" &amp; ROW()), " ")</f>
        <v>11.008403361344538</v>
      </c>
      <c r="N54" s="146" t="s">
        <v>231</v>
      </c>
    </row>
    <row r="55" spans="1:14" x14ac:dyDescent="0.25">
      <c r="A55" s="144" t="s">
        <v>108</v>
      </c>
      <c r="B55" s="145"/>
      <c r="C55" s="145"/>
      <c r="D55" s="145"/>
      <c r="E55" s="145"/>
      <c r="F55" s="145"/>
      <c r="G55" s="164">
        <v>341</v>
      </c>
      <c r="H55" s="165"/>
      <c r="I55" s="165"/>
      <c r="J55" s="165"/>
      <c r="K55" s="164">
        <v>2851</v>
      </c>
      <c r="L55" s="166"/>
      <c r="M55" s="164">
        <f ca="1">IF(ISNUMBER(INDIRECT("K" &amp; ROW())/INDIRECT("G" &amp; ROW())),INDIRECT("K" &amp; ROW())/INDIRECT("G" &amp; ROW()), " ")</f>
        <v>8.3607038123167161</v>
      </c>
      <c r="N55" s="146" t="s">
        <v>231</v>
      </c>
    </row>
    <row r="56" spans="1:14" x14ac:dyDescent="0.25">
      <c r="A56" s="144" t="s">
        <v>109</v>
      </c>
      <c r="B56" s="145"/>
      <c r="C56" s="145"/>
      <c r="D56" s="145"/>
      <c r="E56" s="145"/>
      <c r="F56" s="145"/>
      <c r="G56" s="164">
        <v>3</v>
      </c>
      <c r="H56" s="165"/>
      <c r="I56" s="165"/>
      <c r="J56" s="165"/>
      <c r="K56" s="164">
        <v>19</v>
      </c>
      <c r="L56" s="166"/>
      <c r="M56" s="164">
        <f ca="1">IF(ISNUMBER(INDIRECT("K" &amp; ROW())/INDIRECT("G" &amp; ROW())),INDIRECT("K" &amp; ROW())/INDIRECT("G" &amp; ROW()), " ")</f>
        <v>6.333333333333333</v>
      </c>
      <c r="N56" s="146" t="s">
        <v>231</v>
      </c>
    </row>
    <row r="57" spans="1:14" x14ac:dyDescent="0.25">
      <c r="A57" s="147" t="s">
        <v>110</v>
      </c>
      <c r="B57" s="148"/>
      <c r="C57" s="148"/>
      <c r="D57" s="148"/>
      <c r="E57" s="148"/>
      <c r="F57" s="148"/>
      <c r="G57" s="167">
        <v>199</v>
      </c>
      <c r="H57" s="168"/>
      <c r="I57" s="168"/>
      <c r="J57" s="168"/>
      <c r="K57" s="167">
        <v>1859</v>
      </c>
      <c r="L57" s="169"/>
      <c r="M57" s="167">
        <f ca="1">IF(ISNUMBER(INDIRECT("K" &amp; ROW())/INDIRECT("G" &amp; ROW())),INDIRECT("K" &amp; ROW())/INDIRECT("G" &amp; ROW()), " ")</f>
        <v>9.3417085427135671</v>
      </c>
      <c r="N57" s="149" t="s">
        <v>231</v>
      </c>
    </row>
    <row r="58" spans="1:14" x14ac:dyDescent="0.25">
      <c r="A58" s="147" t="s">
        <v>111</v>
      </c>
      <c r="B58" s="148"/>
      <c r="C58" s="148"/>
      <c r="D58" s="148"/>
      <c r="E58" s="148"/>
      <c r="F58" s="148"/>
      <c r="G58" s="167">
        <v>144</v>
      </c>
      <c r="H58" s="168"/>
      <c r="I58" s="168"/>
      <c r="J58" s="168"/>
      <c r="K58" s="167">
        <v>1276</v>
      </c>
      <c r="L58" s="169"/>
      <c r="M58" s="167">
        <f ca="1">IF(ISNUMBER(INDIRECT("K" &amp; ROW())/INDIRECT("G" &amp; ROW())),INDIRECT("K" &amp; ROW())/INDIRECT("G" &amp; ROW()), " ")</f>
        <v>8.8611111111111107</v>
      </c>
      <c r="N58" s="149" t="s">
        <v>231</v>
      </c>
    </row>
    <row r="59" spans="1:14" x14ac:dyDescent="0.25">
      <c r="A59" s="147" t="s">
        <v>112</v>
      </c>
      <c r="B59" s="148"/>
      <c r="C59" s="148"/>
      <c r="D59" s="148"/>
      <c r="E59" s="148"/>
      <c r="F59" s="148"/>
      <c r="G59" s="167"/>
      <c r="H59" s="168"/>
      <c r="I59" s="168"/>
      <c r="J59" s="168"/>
      <c r="K59" s="167"/>
      <c r="L59" s="169"/>
      <c r="M59" s="167" t="str">
        <f ca="1">IF(ISNUMBER(INDIRECT("K" &amp; ROW())/INDIRECT("G" &amp; ROW())),INDIRECT("K" &amp; ROW())/INDIRECT("G" &amp; ROW()), " ")</f>
        <v xml:space="preserve"> </v>
      </c>
      <c r="N59" s="149" t="s">
        <v>231</v>
      </c>
    </row>
    <row r="60" spans="1:14" ht="30" customHeight="1" x14ac:dyDescent="0.25">
      <c r="A60" s="144" t="s">
        <v>113</v>
      </c>
      <c r="B60" s="145"/>
      <c r="C60" s="145"/>
      <c r="D60" s="145"/>
      <c r="E60" s="145"/>
      <c r="F60" s="145"/>
      <c r="G60" s="164">
        <v>82</v>
      </c>
      <c r="H60" s="165"/>
      <c r="I60" s="165"/>
      <c r="J60" s="165"/>
      <c r="K60" s="164">
        <v>619</v>
      </c>
      <c r="L60" s="166"/>
      <c r="M60" s="164">
        <f ca="1">IF(ISNUMBER(INDIRECT("K" &amp; ROW())/INDIRECT("G" &amp; ROW())),INDIRECT("K" &amp; ROW())/INDIRECT("G" &amp; ROW()), " ")</f>
        <v>7.5487804878048781</v>
      </c>
      <c r="N60" s="146" t="s">
        <v>231</v>
      </c>
    </row>
    <row r="61" spans="1:14" x14ac:dyDescent="0.25">
      <c r="A61" s="144" t="s">
        <v>114</v>
      </c>
      <c r="B61" s="145"/>
      <c r="C61" s="145"/>
      <c r="D61" s="145"/>
      <c r="E61" s="145"/>
      <c r="F61" s="145"/>
      <c r="G61" s="164">
        <v>725</v>
      </c>
      <c r="H61" s="165"/>
      <c r="I61" s="165"/>
      <c r="J61" s="165"/>
      <c r="K61" s="164">
        <v>7171</v>
      </c>
      <c r="L61" s="166"/>
      <c r="M61" s="164">
        <f ca="1">IF(ISNUMBER(INDIRECT("K" &amp; ROW())/INDIRECT("G" &amp; ROW())),INDIRECT("K" &amp; ROW())/INDIRECT("G" &amp; ROW()), " ")</f>
        <v>9.8910344827586201</v>
      </c>
      <c r="N61" s="146" t="s">
        <v>231</v>
      </c>
    </row>
    <row r="62" spans="1:14" ht="30" customHeight="1" x14ac:dyDescent="0.25">
      <c r="A62" s="144" t="s">
        <v>115</v>
      </c>
      <c r="B62" s="145"/>
      <c r="C62" s="145"/>
      <c r="D62" s="145"/>
      <c r="E62" s="145"/>
      <c r="F62" s="145"/>
      <c r="G62" s="164">
        <v>118</v>
      </c>
      <c r="H62" s="165"/>
      <c r="I62" s="165"/>
      <c r="J62" s="165"/>
      <c r="K62" s="164">
        <v>834</v>
      </c>
      <c r="L62" s="166"/>
      <c r="M62" s="164">
        <f ca="1">IF(ISNUMBER(INDIRECT("K" &amp; ROW())/INDIRECT("G" &amp; ROW())),INDIRECT("K" &amp; ROW())/INDIRECT("G" &amp; ROW()), " ")</f>
        <v>7.0677966101694913</v>
      </c>
      <c r="N62" s="146" t="s">
        <v>231</v>
      </c>
    </row>
    <row r="63" spans="1:14" x14ac:dyDescent="0.25">
      <c r="A63" s="144" t="s">
        <v>116</v>
      </c>
      <c r="B63" s="145"/>
      <c r="C63" s="145"/>
      <c r="D63" s="145"/>
      <c r="E63" s="145"/>
      <c r="F63" s="145"/>
      <c r="G63" s="164">
        <v>925</v>
      </c>
      <c r="H63" s="165"/>
      <c r="I63" s="165"/>
      <c r="J63" s="165"/>
      <c r="K63" s="164">
        <v>8624</v>
      </c>
      <c r="L63" s="166"/>
      <c r="M63" s="164">
        <f ca="1">IF(ISNUMBER(INDIRECT("K" &amp; ROW())/INDIRECT("G" &amp; ROW())),INDIRECT("K" &amp; ROW())/INDIRECT("G" &amp; ROW()), " ")</f>
        <v>9.3232432432432439</v>
      </c>
      <c r="N63" s="146" t="s">
        <v>231</v>
      </c>
    </row>
    <row r="64" spans="1:14" ht="30" customHeight="1" x14ac:dyDescent="0.25">
      <c r="A64" s="144" t="s">
        <v>117</v>
      </c>
      <c r="B64" s="145"/>
      <c r="C64" s="145"/>
      <c r="D64" s="145"/>
      <c r="E64" s="145"/>
      <c r="F64" s="145"/>
      <c r="G64" s="164">
        <v>71.94</v>
      </c>
      <c r="H64" s="165"/>
      <c r="I64" s="165"/>
      <c r="J64" s="165"/>
      <c r="K64" s="164">
        <v>608.16</v>
      </c>
      <c r="L64" s="166"/>
      <c r="M64" s="164">
        <f ca="1">IF(ISNUMBER(INDIRECT("K" &amp; ROW())/INDIRECT("G" &amp; ROW())),INDIRECT("K" &amp; ROW())/INDIRECT("G" &amp; ROW()), " ")</f>
        <v>8.4537114261884909</v>
      </c>
      <c r="N64" s="146" t="s">
        <v>231</v>
      </c>
    </row>
    <row r="65" spans="1:14" x14ac:dyDescent="0.25">
      <c r="A65" s="147" t="s">
        <v>118</v>
      </c>
      <c r="B65" s="148"/>
      <c r="C65" s="148"/>
      <c r="D65" s="148"/>
      <c r="E65" s="148"/>
      <c r="F65" s="148"/>
      <c r="G65" s="167">
        <v>996.94</v>
      </c>
      <c r="H65" s="168"/>
      <c r="I65" s="168"/>
      <c r="J65" s="168"/>
      <c r="K65" s="167">
        <v>9232.16</v>
      </c>
      <c r="L65" s="169"/>
      <c r="M65" s="167">
        <f ca="1">IF(ISNUMBER(INDIRECT("K" &amp; ROW())/INDIRECT("G" &amp; ROW())),INDIRECT("K" &amp; ROW())/INDIRECT("G" &amp; ROW()), " ")</f>
        <v>9.2604971211908431</v>
      </c>
      <c r="N65" s="149" t="s">
        <v>231</v>
      </c>
    </row>
    <row r="66" spans="1:14" x14ac:dyDescent="0.25">
      <c r="A66" s="48"/>
      <c r="G66" s="67"/>
      <c r="H66" s="68"/>
      <c r="I66" s="68"/>
      <c r="J66" s="68"/>
      <c r="K66" s="67"/>
      <c r="L66" s="69"/>
      <c r="M66" s="67"/>
      <c r="N66" s="48"/>
    </row>
    <row r="67" spans="1:14" x14ac:dyDescent="0.25">
      <c r="A67" s="2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70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3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71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</sheetData>
  <mergeCells count="47">
    <mergeCell ref="A64:F64"/>
    <mergeCell ref="A65:F65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24:N24"/>
    <mergeCell ref="A25:N25"/>
    <mergeCell ref="A29:N29"/>
    <mergeCell ref="A33:N33"/>
    <mergeCell ref="A49:N49"/>
    <mergeCell ref="A50:N5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