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41" i="16"/>
  <c r="M36" i="16"/>
  <c r="M40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<sst xmlns="http://schemas.openxmlformats.org/spreadsheetml/2006/main" count="230" uniqueCount="151">
  <si>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</si>
  <si>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</si>
  <si>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</si>
  <si>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</si>
  <si>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</si>
  <si>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</si>
  <si>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</si>
  <si>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</si>
  <si>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</si>
  <si>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</si>
  <si>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</si>
  <si>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</si>
  <si>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</si>
  <si>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</si>
  <si>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</si>
  <si>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</si>
  <si>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</si>
  <si>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</si>
  <si>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</si>
  <si>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</si>
  <si>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</si>
  <si>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</si>
  <si>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</si>
  <si>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</si>
  <si>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</si>
  <si>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</si>
  <si>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</si>
  <si>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</si>
  <si>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</si>
  <si>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</si>
  <si>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</si>
  <si>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</si>
  <si>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</si>
  <si>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</si>
  <si>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</si>
  <si>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</si>
  <si>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</si>
  <si>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</si>
  <si>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</si>
  <si>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</si>
  <si>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</si>
  <si>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</si>
  <si>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</si>
  <si>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</si>
  <si>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</si>
  <si>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</si>
  <si>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</si>
  <si>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</si>
  <si>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</si>
  <si>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</si>
  <si>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</si>
  <si>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</si>
  <si>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</si>
  <si>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</si>
  <si>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</si>
  <si>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</si>
  <si>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</si>
  <si>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</si>
  <si>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</si>
  <si>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</si>
  <si>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</si>
  <si>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</si>
  <si>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</si>
  <si>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</si>
  <si>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</si>
  <si>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</si>
  <si>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</si>
  <si>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</si>
  <si>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</si>
  <si>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Октябрьская 3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</si>
  <si>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</si>
  <si>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</si>
  <si>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</si>
  <si>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</si>
  <si>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</si>
  <si>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</si>
  <si>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</si>
  <si>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</si>
  <si>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</si>
  <si>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0,06
85
65</t>
  </si>
  <si>
    <t>88,06
74,85
57,24</t>
  </si>
  <si>
    <t>970,5
824,93
630,83</t>
  </si>
  <si>
    <t>ТЕРр67-11-1
Смена патронов
100 шт.
НР 85% от ФОТ
СП 65% от ФОТ</t>
  </si>
  <si>
    <t>390,46
_____
426</t>
  </si>
  <si>
    <t>48,99
19,92
15,23</t>
  </si>
  <si>
    <t>23,43
_____
25,56</t>
  </si>
  <si>
    <t>340,48
219,49
167,84</t>
  </si>
  <si>
    <t>258,22
_____
82,26</t>
  </si>
  <si>
    <t>ТЕРр67-5-1
Смена ламп: накаливания
100 шт.
НР 85% от ФОТ
СП 65% от ФОТ</t>
  </si>
  <si>
    <t>76,54
_____
295</t>
  </si>
  <si>
    <t>22,29
3,9
2,98</t>
  </si>
  <si>
    <t>4,59
_____
17,7</t>
  </si>
  <si>
    <t>86,72
43,04
32,91</t>
  </si>
  <si>
    <t>50,63
_____
36,09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</si>
  <si>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</si>
  <si>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</si>
  <si>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</si>
  <si>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</si>
  <si>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</si>
  <si>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</si>
  <si>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</si>
  <si>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186,52
_____
49,53</t>
  </si>
  <si>
    <t>2055,71
_____
141,65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</si>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</sst>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13" workbookViewId="0">
      <selection activeCell="E19" sqref="E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15.86</v>
      </c>
      <c r="X14" s="27">
        <v>15.86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515.83/1000</f>
        <v>0.51583000000000001</v>
      </c>
      <c r="I27" s="85"/>
      <c r="J27" s="35" t="s">
        <v>6</v>
      </c>
      <c r="K27" s="86">
        <f>5280.92/1000</f>
        <v>5.2809200000000001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515.83/1000</f>
        <v>0.51583000000000001</v>
      </c>
      <c r="I29" s="85"/>
      <c r="J29" s="35" t="s">
        <v>6</v>
      </c>
      <c r="K29" s="86">
        <f>5280.92/1000</f>
        <v>5.2809200000000001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1.5859999999999999E-2</v>
      </c>
      <c r="I30" s="85"/>
      <c r="J30" s="35" t="s">
        <v>8</v>
      </c>
      <c r="K30" s="86">
        <f>(X14+X15)/1000</f>
        <v>1.5859999999999999E-2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186.52</v>
      </c>
      <c r="Z30" s="71">
        <v>158.54</v>
      </c>
      <c r="AA30" s="71">
        <v>121.24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186.52/1000</f>
        <v>0.18652000000000002</v>
      </c>
      <c r="I31" s="85"/>
      <c r="J31" s="35" t="s">
        <v>6</v>
      </c>
      <c r="K31" s="86">
        <f>2055.71/1000</f>
        <v>2.0557099999999999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2055.71</v>
      </c>
      <c r="Z31" s="72">
        <v>1747.35</v>
      </c>
      <c r="AA31" s="72">
        <v>1336.21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745.9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88.06</v>
      </c>
      <c r="J42" s="134"/>
      <c r="K42" s="134" t="s">
        <v>81</v>
      </c>
      <c r="L42" s="135">
        <v>970.5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74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236.05</v>
      </c>
      <c r="I46" s="144" t="s">
        <v>101</v>
      </c>
      <c r="J46" s="144"/>
      <c r="K46" s="144">
        <v>2197.36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186.52</v>
      </c>
      <c r="I48" s="144"/>
      <c r="J48" s="144"/>
      <c r="K48" s="144">
        <v>2055.71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49.53</v>
      </c>
      <c r="I49" s="144"/>
      <c r="J49" s="144"/>
      <c r="K49" s="144">
        <v>141.65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158.54</v>
      </c>
      <c r="I50" s="147"/>
      <c r="J50" s="147"/>
      <c r="K50" s="147">
        <v>1747.35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121.24</v>
      </c>
      <c r="I51" s="147"/>
      <c r="J51" s="147"/>
      <c r="K51" s="147">
        <v>1336.21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515.83000000000004</v>
      </c>
      <c r="I53" s="144"/>
      <c r="J53" s="144"/>
      <c r="K53" s="144">
        <v>5280.92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515.83000000000004</v>
      </c>
      <c r="I54" s="144"/>
      <c r="J54" s="144"/>
      <c r="K54" s="144">
        <v>5280.92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515.83000000000004</v>
      </c>
      <c r="I55" s="147"/>
      <c r="J55" s="147"/>
      <c r="K55" s="147">
        <v>5280.92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515.83/1000</f>
        <v>0.51583000000000001</v>
      </c>
      <c r="H11" s="85"/>
      <c r="I11" s="55" t="s">
        <v>6</v>
      </c>
      <c r="J11" s="86">
        <f>5280.92/1000</f>
        <v>5.2809200000000001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515.83/1000</f>
        <v>0.51583000000000001</v>
      </c>
      <c r="H13" s="122"/>
      <c r="I13" s="55" t="s">
        <v>6</v>
      </c>
      <c r="J13" s="86">
        <f>5280.92/1000</f>
        <v>5.2809200000000001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1.5859999999999999E-2</v>
      </c>
      <c r="H14" s="85"/>
      <c r="I14" s="55" t="s">
        <v>8</v>
      </c>
      <c r="J14" s="86">
        <f>(P14+P15)/1000</f>
        <v>1.5859999999999999E-2</v>
      </c>
      <c r="K14" s="87"/>
      <c r="L14" s="58">
        <v>186.52</v>
      </c>
      <c r="M14" s="35" t="s">
        <v>8</v>
      </c>
      <c r="N14" s="57"/>
      <c r="O14" s="26">
        <v>15.86</v>
      </c>
      <c r="P14" s="27">
        <v>15.86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186.52/1000</f>
        <v>0.18652000000000002</v>
      </c>
      <c r="H15" s="117"/>
      <c r="I15" s="55" t="s">
        <v>6</v>
      </c>
      <c r="J15" s="86">
        <f>2055.71/1000</f>
        <v>2.0557099999999999</v>
      </c>
      <c r="K15" s="87"/>
      <c r="L15" s="59">
        <v>2055.71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2.38</v>
      </c>
      <c r="F26" s="134" t="s">
        <v>117</v>
      </c>
      <c r="G26" s="134">
        <v>23.47</v>
      </c>
      <c r="H26" s="154"/>
      <c r="I26" s="154"/>
      <c r="J26" s="134" t="s">
        <v>118</v>
      </c>
      <c r="K26" s="134">
        <v>258.66000000000003</v>
      </c>
      <c r="L26" s="155"/>
      <c r="M26" s="154">
        <f>IF(ISNUMBER(K26/G26),IF(NOT(K26/G26=0),K26/G26, " "), " ")</f>
        <v>11.020877716233491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0.43</v>
      </c>
      <c r="F27" s="134" t="s">
        <v>121</v>
      </c>
      <c r="G27" s="134">
        <v>4.6399999999999997</v>
      </c>
      <c r="H27" s="154"/>
      <c r="I27" s="154"/>
      <c r="J27" s="134" t="s">
        <v>122</v>
      </c>
      <c r="K27" s="134">
        <v>51.11</v>
      </c>
      <c r="L27" s="155"/>
      <c r="M27" s="154">
        <f>IF(ISNUMBER(K27/G27),IF(NOT(K27/G27=0),K27/G27, " "), " ")</f>
        <v>11.015086206896552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0.24</v>
      </c>
      <c r="F28" s="134" t="s">
        <v>125</v>
      </c>
      <c r="G28" s="134">
        <v>2.75</v>
      </c>
      <c r="H28" s="154"/>
      <c r="I28" s="154"/>
      <c r="J28" s="134" t="s">
        <v>126</v>
      </c>
      <c r="K28" s="134">
        <v>30.33</v>
      </c>
      <c r="L28" s="155"/>
      <c r="M28" s="154">
        <f>IF(ISNUMBER(K28/G28),IF(NOT(K28/G28=0),K28/G28, " "), " ")</f>
        <v>11.029090909090909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12.81</v>
      </c>
      <c r="F29" s="134" t="s">
        <v>129</v>
      </c>
      <c r="G29" s="134">
        <v>155.77000000000001</v>
      </c>
      <c r="H29" s="154"/>
      <c r="I29" s="154"/>
      <c r="J29" s="134" t="s">
        <v>130</v>
      </c>
      <c r="K29" s="134">
        <v>1716.67</v>
      </c>
      <c r="L29" s="155"/>
      <c r="M29" s="154">
        <f>IF(ISNUMBER(K29/G29),IF(NOT(K29/G29=0),K29/G29, " "), " ")</f>
        <v>11.020543108429093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0.6</v>
      </c>
      <c r="F31" s="134" t="s">
        <v>135</v>
      </c>
      <c r="G31" s="134">
        <v>17.7</v>
      </c>
      <c r="H31" s="154">
        <v>58.8</v>
      </c>
      <c r="I31" s="154">
        <v>35.28</v>
      </c>
      <c r="J31" s="134" t="s">
        <v>136</v>
      </c>
      <c r="K31" s="134">
        <v>36.090000000000003</v>
      </c>
      <c r="L31" s="155"/>
      <c r="M31" s="154">
        <f>IF(ISNUMBER(K31/G31),IF(NOT(K31/G31=0),K31/G31, " "), " ")</f>
        <v>2.0389830508474578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1</v>
      </c>
      <c r="F32" s="134" t="s">
        <v>141</v>
      </c>
      <c r="G32" s="134">
        <v>6.27</v>
      </c>
      <c r="H32" s="154">
        <v>22.83</v>
      </c>
      <c r="I32" s="154">
        <v>22.83</v>
      </c>
      <c r="J32" s="134" t="s">
        <v>142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6</v>
      </c>
      <c r="F33" s="140" t="s">
        <v>146</v>
      </c>
      <c r="G33" s="140">
        <v>25.56</v>
      </c>
      <c r="H33" s="160">
        <v>13.42</v>
      </c>
      <c r="I33" s="160">
        <v>80.52</v>
      </c>
      <c r="J33" s="140" t="s">
        <v>147</v>
      </c>
      <c r="K33" s="140">
        <v>82.26</v>
      </c>
      <c r="L33" s="161"/>
      <c r="M33" s="160">
        <f>IF(ISNUMBER(K33/G33),IF(NOT(K33/G33=0),K33/G33, " "), " ")</f>
        <v>3.21830985915493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236.05</v>
      </c>
      <c r="H34" s="163"/>
      <c r="I34" s="163"/>
      <c r="J34" s="163"/>
      <c r="K34" s="162">
        <v>2197.36</v>
      </c>
      <c r="L34" s="164"/>
      <c r="M34" s="162">
        <f ca="1">IF(ISNUMBER(INDIRECT("K" &amp; ROW())/INDIRECT("G" &amp; ROW())),INDIRECT("K" &amp; ROW())/INDIRECT("G" &amp; ROW()), " ")</f>
        <v>9.3088752382969719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186.52</v>
      </c>
      <c r="H36" s="163"/>
      <c r="I36" s="163"/>
      <c r="J36" s="163"/>
      <c r="K36" s="162">
        <v>2055.71</v>
      </c>
      <c r="L36" s="164"/>
      <c r="M36" s="162">
        <f ca="1">IF(ISNUMBER(INDIRECT("K" &amp; ROW())/INDIRECT("G" &amp; ROW())),INDIRECT("K" &amp; ROW())/INDIRECT("G" &amp; ROW()), " ")</f>
        <v>11.021391807849025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49.53</v>
      </c>
      <c r="H37" s="163"/>
      <c r="I37" s="163"/>
      <c r="J37" s="163"/>
      <c r="K37" s="162">
        <v>141.65</v>
      </c>
      <c r="L37" s="164"/>
      <c r="M37" s="162">
        <f ca="1">IF(ISNUMBER(INDIRECT("K" &amp; ROW())/INDIRECT("G" &amp; ROW())),INDIRECT("K" &amp; ROW())/INDIRECT("G" &amp; ROW()), " ")</f>
        <v>2.8598828992529781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158.54</v>
      </c>
      <c r="H38" s="166"/>
      <c r="I38" s="166"/>
      <c r="J38" s="166"/>
      <c r="K38" s="165">
        <v>1747.35</v>
      </c>
      <c r="L38" s="167"/>
      <c r="M38" s="165">
        <f ca="1">IF(ISNUMBER(INDIRECT("K" &amp; ROW())/INDIRECT("G" &amp; ROW())),INDIRECT("K" &amp; ROW())/INDIRECT("G" &amp; ROW()), " ")</f>
        <v>11.02150876750347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121.24</v>
      </c>
      <c r="H39" s="166"/>
      <c r="I39" s="166"/>
      <c r="J39" s="166"/>
      <c r="K39" s="165">
        <v>1336.21</v>
      </c>
      <c r="L39" s="167"/>
      <c r="M39" s="165">
        <f ca="1">IF(ISNUMBER(INDIRECT("K" &amp; ROW())/INDIRECT("G" &amp; ROW())),INDIRECT("K" &amp; ROW())/INDIRECT("G" &amp; ROW()), " ")</f>
        <v>11.021197624546355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515.83000000000004</v>
      </c>
      <c r="H41" s="163"/>
      <c r="I41" s="163"/>
      <c r="J41" s="163"/>
      <c r="K41" s="162">
        <v>5280.92</v>
      </c>
      <c r="L41" s="164"/>
      <c r="M41" s="162">
        <f ca="1">IF(ISNUMBER(INDIRECT("K" &amp; ROW())/INDIRECT("G" &amp; ROW())),INDIRECT("K" &amp; ROW())/INDIRECT("G" &amp; ROW()), " ")</f>
        <v>10.237713975534575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515.83000000000004</v>
      </c>
      <c r="H42" s="163"/>
      <c r="I42" s="163"/>
      <c r="J42" s="163"/>
      <c r="K42" s="162">
        <v>5280.92</v>
      </c>
      <c r="L42" s="164"/>
      <c r="M42" s="162">
        <f ca="1">IF(ISNUMBER(INDIRECT("K" &amp; ROW())/INDIRECT("G" &amp; ROW())),INDIRECT("K" &amp; ROW())/INDIRECT("G" &amp; ROW()), " ")</f>
        <v>10.237713975534575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515.83000000000004</v>
      </c>
      <c r="H43" s="166"/>
      <c r="I43" s="166"/>
      <c r="J43" s="166"/>
      <c r="K43" s="165">
        <v>5280.92</v>
      </c>
      <c r="L43" s="167"/>
      <c r="M43" s="165">
        <f ca="1">IF(ISNUMBER(INDIRECT("K" &amp; ROW())/INDIRECT("G" &amp; ROW())),INDIRECT("K" &amp; ROW())/INDIRECT("G" &amp; ROW()), " ")</f>
        <v>10.237713975534575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2015-03-25T11:20:57Z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