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6" i="16"/>
  <c r="M40" i="16"/>
  <c r="M37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<sst xmlns="http://schemas.openxmlformats.org/spreadsheetml/2006/main" count="230" uniqueCount="151">
  <si>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</si>
  <si>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</si>
  <si>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</si>
  <si>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</si>
  <si>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</si>
  <si>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</si>
  <si>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</si>
  <si>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</si>
  <si>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</si>
  <si>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</si>
  <si>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</si>
  <si>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</si>
  <si>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</si>
  <si>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</si>
  <si>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</si>
  <si>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</si>
  <si>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</si>
  <si>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</si>
  <si>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</si>
  <si>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</si>
  <si>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</si>
  <si>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</si>
  <si>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</si>
  <si>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</si>
  <si>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</si>
  <si>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</si>
  <si>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</si>
  <si>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</si>
  <si>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</si>
  <si>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</si>
  <si>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</si>
  <si>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</si>
  <si>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</si>
  <si>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</si>
  <si>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</si>
  <si>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</si>
  <si>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</si>
  <si>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</si>
  <si>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</si>
  <si>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</si>
  <si>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</si>
  <si>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</si>
  <si>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</si>
  <si>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</si>
  <si>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</si>
  <si>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</si>
  <si>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</si>
  <si>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</si>
  <si>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</si>
  <si>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</si>
  <si>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</si>
  <si>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</si>
  <si>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</si>
  <si>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</si>
  <si>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</si>
  <si>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</si>
  <si>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</si>
  <si>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</si>
  <si>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</si>
  <si>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</si>
  <si>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</si>
  <si>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</si>
  <si>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</si>
  <si>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</si>
  <si>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</si>
  <si>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</si>
  <si>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</si>
  <si>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</si>
  <si>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</si>
  <si>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О ПРИЕМКЕ ВЫПОЛНЕННЫХ РАБОТ за Январь 2014</t>
  </si>
  <si>
    <t>на Ленина 13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</si>
  <si>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</si>
  <si>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</si>
  <si>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</si>
  <si>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</si>
  <si>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</si>
  <si>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</si>
  <si>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</si>
  <si>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</si>
  <si>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</si>
  <si>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0,02
85
65</t>
  </si>
  <si>
    <t>29,35
24,95
19,08</t>
  </si>
  <si>
    <t>323,5
274,98
210,28</t>
  </si>
  <si>
    <t>ТЕРр67-11-1
Смена патронов
100 шт.
НР 85% от ФОТ
СП 65% от ФОТ</t>
  </si>
  <si>
    <t>390,46
_____
426</t>
  </si>
  <si>
    <t>16,33
6,64
5,08</t>
  </si>
  <si>
    <t>7,81
_____
8,52</t>
  </si>
  <si>
    <t>113,49
73,16
55,95</t>
  </si>
  <si>
    <t>86,07
_____
27,42</t>
  </si>
  <si>
    <t>ТЕРр67-5-1
Смена ламп: накаливания
100 шт.
НР 85% от ФОТ
СП 65% от ФОТ</t>
  </si>
  <si>
    <t>76,54
_____
295</t>
  </si>
  <si>
    <t>7,43
1,3
0,99</t>
  </si>
  <si>
    <t>1,53
_____
5,9</t>
  </si>
  <si>
    <t>28,91
14,35
10,97</t>
  </si>
  <si>
    <t>16,88
_____
12,03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</si>
  <si>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</si>
  <si>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</si>
  <si>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</si>
  <si>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</si>
  <si>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</si>
  <si>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</si>
  <si>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</si>
  <si>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109,13
_____
20,69</t>
  </si>
  <si>
    <t>1202,81
_____
62,75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</si>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</sst>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0" workbookViewId="0">
      <selection activeCell="E12" sqref="E12:E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9.15</v>
      </c>
      <c r="X14" s="27">
        <v>9.15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293.51/1000</f>
        <v>0.29350999999999999</v>
      </c>
      <c r="I27" s="85"/>
      <c r="J27" s="35" t="s">
        <v>6</v>
      </c>
      <c r="K27" s="86">
        <f>3069.78/1000</f>
        <v>3.0697800000000002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293.51/1000</f>
        <v>0.29350999999999999</v>
      </c>
      <c r="I29" s="85"/>
      <c r="J29" s="35" t="s">
        <v>6</v>
      </c>
      <c r="K29" s="86">
        <f>3069.78/1000</f>
        <v>3.0697800000000002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9.1500000000000001E-3</v>
      </c>
      <c r="I30" s="85"/>
      <c r="J30" s="35" t="s">
        <v>8</v>
      </c>
      <c r="K30" s="86">
        <f>(X14+X15)/1000</f>
        <v>9.1500000000000001E-3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109.13</v>
      </c>
      <c r="Z30" s="71">
        <v>92.76</v>
      </c>
      <c r="AA30" s="71">
        <v>70.930000000000007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109.13/1000</f>
        <v>0.10912999999999999</v>
      </c>
      <c r="I31" s="85"/>
      <c r="J31" s="35" t="s">
        <v>6</v>
      </c>
      <c r="K31" s="86">
        <f>1202.81/1000</f>
        <v>1.2028099999999999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1202.81</v>
      </c>
      <c r="Z31" s="72">
        <v>1022.39</v>
      </c>
      <c r="AA31" s="72">
        <v>781.83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74</v>
      </c>
      <c r="D41" s="133" t="s">
        <v>75</v>
      </c>
      <c r="E41" s="134">
        <v>6768.26</v>
      </c>
      <c r="F41" s="135">
        <v>6768.26</v>
      </c>
      <c r="G41" s="134"/>
      <c r="H41" s="134" t="s">
        <v>76</v>
      </c>
      <c r="I41" s="134">
        <v>67.680000000000007</v>
      </c>
      <c r="J41" s="134"/>
      <c r="K41" s="134" t="s">
        <v>77</v>
      </c>
      <c r="L41" s="135">
        <v>745.9</v>
      </c>
      <c r="M41" s="135"/>
      <c r="N41" s="135" t="s">
        <v>78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79</v>
      </c>
      <c r="D42" s="133" t="s">
        <v>80</v>
      </c>
      <c r="E42" s="134">
        <v>1467.71</v>
      </c>
      <c r="F42" s="135">
        <v>1467.71</v>
      </c>
      <c r="G42" s="134"/>
      <c r="H42" s="134" t="s">
        <v>81</v>
      </c>
      <c r="I42" s="134">
        <v>29.35</v>
      </c>
      <c r="J42" s="134"/>
      <c r="K42" s="134" t="s">
        <v>82</v>
      </c>
      <c r="L42" s="135">
        <v>323.5</v>
      </c>
      <c r="M42" s="135"/>
      <c r="N42" s="135" t="s">
        <v>78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83</v>
      </c>
      <c r="D43" s="133" t="s">
        <v>80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78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89</v>
      </c>
      <c r="D44" s="133" t="s">
        <v>80</v>
      </c>
      <c r="E44" s="134">
        <v>371.54</v>
      </c>
      <c r="F44" s="135" t="s">
        <v>90</v>
      </c>
      <c r="G44" s="134"/>
      <c r="H44" s="134" t="s">
        <v>91</v>
      </c>
      <c r="I44" s="134" t="s">
        <v>92</v>
      </c>
      <c r="J44" s="134"/>
      <c r="K44" s="134" t="s">
        <v>93</v>
      </c>
      <c r="L44" s="135" t="s">
        <v>94</v>
      </c>
      <c r="M44" s="135"/>
      <c r="N44" s="135" t="s">
        <v>78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95</v>
      </c>
      <c r="D45" s="139" t="s">
        <v>75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78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129.82</v>
      </c>
      <c r="I46" s="144" t="s">
        <v>102</v>
      </c>
      <c r="J46" s="144"/>
      <c r="K46" s="144">
        <v>1265.56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109.13</v>
      </c>
      <c r="I48" s="144"/>
      <c r="J48" s="144"/>
      <c r="K48" s="144">
        <v>1202.81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20.69</v>
      </c>
      <c r="I49" s="144"/>
      <c r="J49" s="144"/>
      <c r="K49" s="144">
        <v>62.75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92.76</v>
      </c>
      <c r="I50" s="147"/>
      <c r="J50" s="147"/>
      <c r="K50" s="147">
        <v>1022.39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70.930000000000007</v>
      </c>
      <c r="I51" s="147"/>
      <c r="J51" s="147"/>
      <c r="K51" s="147">
        <v>781.83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293.51</v>
      </c>
      <c r="I53" s="144"/>
      <c r="J53" s="144"/>
      <c r="K53" s="144">
        <v>3069.78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293.51</v>
      </c>
      <c r="I54" s="144"/>
      <c r="J54" s="144"/>
      <c r="K54" s="144">
        <v>3069.78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293.51</v>
      </c>
      <c r="I55" s="147"/>
      <c r="J55" s="147"/>
      <c r="K55" s="147">
        <v>3069.78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71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293.51/1000</f>
        <v>0.29350999999999999</v>
      </c>
      <c r="H11" s="85"/>
      <c r="I11" s="55" t="s">
        <v>6</v>
      </c>
      <c r="J11" s="86">
        <f>3069.78/1000</f>
        <v>3.0697800000000002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293.51/1000</f>
        <v>0.29350999999999999</v>
      </c>
      <c r="H13" s="122"/>
      <c r="I13" s="55" t="s">
        <v>6</v>
      </c>
      <c r="J13" s="86">
        <f>3069.78/1000</f>
        <v>3.0697800000000002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9.1500000000000001E-3</v>
      </c>
      <c r="H14" s="85"/>
      <c r="I14" s="55" t="s">
        <v>8</v>
      </c>
      <c r="J14" s="86">
        <f>(P14+P15)/1000</f>
        <v>9.1500000000000001E-3</v>
      </c>
      <c r="K14" s="87"/>
      <c r="L14" s="58">
        <v>109.13</v>
      </c>
      <c r="M14" s="35" t="s">
        <v>8</v>
      </c>
      <c r="N14" s="57"/>
      <c r="O14" s="26">
        <v>9.15</v>
      </c>
      <c r="P14" s="27">
        <v>9.15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109.13/1000</f>
        <v>0.10912999999999999</v>
      </c>
      <c r="H15" s="117"/>
      <c r="I15" s="55" t="s">
        <v>6</v>
      </c>
      <c r="J15" s="86">
        <f>1202.81/1000</f>
        <v>1.2028099999999999</v>
      </c>
      <c r="K15" s="87"/>
      <c r="L15" s="59">
        <v>1202.81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0.79</v>
      </c>
      <c r="F26" s="134" t="s">
        <v>118</v>
      </c>
      <c r="G26" s="134">
        <v>7.79</v>
      </c>
      <c r="H26" s="154"/>
      <c r="I26" s="154"/>
      <c r="J26" s="134" t="s">
        <v>119</v>
      </c>
      <c r="K26" s="134">
        <v>85.86</v>
      </c>
      <c r="L26" s="155"/>
      <c r="M26" s="154">
        <f>IF(ISNUMBER(K26/G26),IF(NOT(K26/G26=0),K26/G26, " "), " ")</f>
        <v>11.021822849807446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0.14000000000000001</v>
      </c>
      <c r="F27" s="134" t="s">
        <v>122</v>
      </c>
      <c r="G27" s="134">
        <v>1.51</v>
      </c>
      <c r="H27" s="154"/>
      <c r="I27" s="154"/>
      <c r="J27" s="134" t="s">
        <v>123</v>
      </c>
      <c r="K27" s="134">
        <v>16.64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0.24</v>
      </c>
      <c r="F28" s="134" t="s">
        <v>126</v>
      </c>
      <c r="G28" s="134">
        <v>2.75</v>
      </c>
      <c r="H28" s="154"/>
      <c r="I28" s="154"/>
      <c r="J28" s="134" t="s">
        <v>127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7.98</v>
      </c>
      <c r="F29" s="134" t="s">
        <v>130</v>
      </c>
      <c r="G29" s="134">
        <v>97.04</v>
      </c>
      <c r="H29" s="154"/>
      <c r="I29" s="154"/>
      <c r="J29" s="134" t="s">
        <v>131</v>
      </c>
      <c r="K29" s="134">
        <v>1069.4000000000001</v>
      </c>
      <c r="L29" s="155"/>
      <c r="M29" s="154">
        <f>IF(ISNUMBER(K29/G29),IF(NOT(K29/G29=0),K29/G29, " "), " ")</f>
        <v>11.020197856553999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0.2</v>
      </c>
      <c r="F31" s="134" t="s">
        <v>136</v>
      </c>
      <c r="G31" s="134">
        <v>5.9</v>
      </c>
      <c r="H31" s="154">
        <v>58.8</v>
      </c>
      <c r="I31" s="154">
        <v>11.76</v>
      </c>
      <c r="J31" s="134" t="s">
        <v>137</v>
      </c>
      <c r="K31" s="134">
        <v>12.03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1</v>
      </c>
      <c r="F32" s="134" t="s">
        <v>142</v>
      </c>
      <c r="G32" s="134">
        <v>6.27</v>
      </c>
      <c r="H32" s="154">
        <v>22.83</v>
      </c>
      <c r="I32" s="154">
        <v>22.83</v>
      </c>
      <c r="J32" s="134" t="s">
        <v>143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2</v>
      </c>
      <c r="F33" s="140" t="s">
        <v>147</v>
      </c>
      <c r="G33" s="140">
        <v>8.52</v>
      </c>
      <c r="H33" s="160">
        <v>13.42</v>
      </c>
      <c r="I33" s="160">
        <v>26.84</v>
      </c>
      <c r="J33" s="140" t="s">
        <v>148</v>
      </c>
      <c r="K33" s="140">
        <v>27.42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129.82</v>
      </c>
      <c r="H34" s="163"/>
      <c r="I34" s="163"/>
      <c r="J34" s="163"/>
      <c r="K34" s="162">
        <v>1265.56</v>
      </c>
      <c r="L34" s="164"/>
      <c r="M34" s="162">
        <f ca="1">IF(ISNUMBER(INDIRECT("K" &amp; ROW())/INDIRECT("G" &amp; ROW())),INDIRECT("K" &amp; ROW())/INDIRECT("G" &amp; ROW()), " ")</f>
        <v>9.7485749499306742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109.13</v>
      </c>
      <c r="H36" s="163"/>
      <c r="I36" s="163"/>
      <c r="J36" s="163"/>
      <c r="K36" s="162">
        <v>1202.81</v>
      </c>
      <c r="L36" s="164"/>
      <c r="M36" s="162">
        <f ca="1">IF(ISNUMBER(INDIRECT("K" &amp; ROW())/INDIRECT("G" &amp; ROW())),INDIRECT("K" &amp; ROW())/INDIRECT("G" &amp; ROW()), " ")</f>
        <v>11.021808851828094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20.69</v>
      </c>
      <c r="H37" s="163"/>
      <c r="I37" s="163"/>
      <c r="J37" s="163"/>
      <c r="K37" s="162">
        <v>62.75</v>
      </c>
      <c r="L37" s="164"/>
      <c r="M37" s="162">
        <f ca="1">IF(ISNUMBER(INDIRECT("K" &amp; ROW())/INDIRECT("G" &amp; ROW())),INDIRECT("K" &amp; ROW())/INDIRECT("G" &amp; ROW()), " ")</f>
        <v>3.0328661188980184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92.76</v>
      </c>
      <c r="H38" s="166"/>
      <c r="I38" s="166"/>
      <c r="J38" s="166"/>
      <c r="K38" s="165">
        <v>1022.39</v>
      </c>
      <c r="L38" s="167"/>
      <c r="M38" s="165">
        <f ca="1">IF(ISNUMBER(INDIRECT("K" &amp; ROW())/INDIRECT("G" &amp; ROW())),INDIRECT("K" &amp; ROW())/INDIRECT("G" &amp; ROW()), " ")</f>
        <v>11.021884432945233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70.930000000000007</v>
      </c>
      <c r="H39" s="166"/>
      <c r="I39" s="166"/>
      <c r="J39" s="166"/>
      <c r="K39" s="165">
        <v>781.83</v>
      </c>
      <c r="L39" s="167"/>
      <c r="M39" s="165">
        <f ca="1">IF(ISNUMBER(INDIRECT("K" &amp; ROW())/INDIRECT("G" &amp; ROW())),INDIRECT("K" &amp; ROW())/INDIRECT("G" &amp; ROW()), " ")</f>
        <v>11.022557451008035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293.51</v>
      </c>
      <c r="H41" s="163"/>
      <c r="I41" s="163"/>
      <c r="J41" s="163"/>
      <c r="K41" s="162">
        <v>3069.78</v>
      </c>
      <c r="L41" s="164"/>
      <c r="M41" s="162">
        <f ca="1">IF(ISNUMBER(INDIRECT("K" &amp; ROW())/INDIRECT("G" &amp; ROW())),INDIRECT("K" &amp; ROW())/INDIRECT("G" &amp; ROW()), " ")</f>
        <v>10.458860004769855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293.51</v>
      </c>
      <c r="H42" s="163"/>
      <c r="I42" s="163"/>
      <c r="J42" s="163"/>
      <c r="K42" s="162">
        <v>3069.78</v>
      </c>
      <c r="L42" s="164"/>
      <c r="M42" s="162">
        <f ca="1">IF(ISNUMBER(INDIRECT("K" &amp; ROW())/INDIRECT("G" &amp; ROW())),INDIRECT("K" &amp; ROW())/INDIRECT("G" &amp; ROW()), " ")</f>
        <v>10.458860004769855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293.51</v>
      </c>
      <c r="H43" s="166"/>
      <c r="I43" s="166"/>
      <c r="J43" s="166"/>
      <c r="K43" s="165">
        <v>3069.78</v>
      </c>
      <c r="L43" s="167"/>
      <c r="M43" s="165">
        <f ca="1">IF(ISNUMBER(INDIRECT("K" &amp; ROW())/INDIRECT("G" &amp; ROW())),INDIRECT("K" &amp; ROW())/INDIRECT("G" &amp; ROW()), " ")</f>
        <v>10.458860004769855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72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2015-03-25T09:38:13Z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