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2" i="8"/>
  <c r="K81" i="8"/>
  <c r="H82" i="8"/>
  <c r="H81" i="8"/>
  <c r="J14" i="16"/>
  <c r="G14" i="16"/>
  <c r="K30" i="8"/>
  <c r="H30" i="8"/>
  <c r="A18" i="16"/>
  <c r="B34" i="8"/>
  <c r="M47" i="16"/>
  <c r="M51" i="16"/>
  <c r="M55" i="16"/>
  <c r="M59" i="16"/>
  <c r="M56" i="16"/>
  <c r="M54" i="16"/>
  <c r="M48" i="16"/>
  <c r="M52" i="16"/>
  <c r="M58" i="16"/>
  <c r="M49" i="16"/>
  <c r="M53" i="16"/>
  <c r="M57" i="16"/>
  <c r="M5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<sst xmlns="http://schemas.openxmlformats.org/spreadsheetml/2006/main" count="388" uniqueCount="261">
  <si>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</si>
  <si>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</si>
  <si>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</si>
  <si>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</si>
  <si>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</si>
  <si>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</si>
  <si>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</si>
  <si>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</si>
  <si>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</si>
  <si>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</si>
  <si>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</si>
  <si>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</si>
  <si>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</si>
  <si>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</si>
  <si>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</si>
  <si>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</si>
  <si>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</si>
  <si>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</si>
  <si>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</si>
  <si>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</si>
  <si>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</si>
  <si>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</si>
  <si>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</si>
  <si>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</si>
  <si>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</si>
  <si>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</si>
  <si>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</si>
  <si>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</si>
  <si>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</si>
  <si>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</si>
  <si>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</si>
  <si>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</si>
  <si>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</si>
  <si>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</si>
  <si>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</si>
  <si>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</si>
  <si>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</si>
  <si>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</si>
  <si>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</si>
  <si>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</si>
  <si>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</si>
  <si>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</si>
  <si>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</si>
  <si>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</si>
  <si>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</si>
  <si>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</si>
  <si>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</si>
  <si>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</si>
  <si>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</si>
  <si>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</si>
  <si>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</si>
  <si>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</si>
  <si>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</si>
  <si>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</si>
  <si>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</si>
  <si>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</si>
  <si>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</si>
  <si>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</si>
  <si>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</si>
  <si>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</si>
  <si>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</si>
  <si>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</si>
  <si>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</si>
  <si>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</si>
  <si>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</si>
  <si>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</si>
  <si>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</si>
  <si>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</si>
  <si>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Ленина 13</t>
  </si>
  <si>
    <t>Сдал:  _________________ //</t>
  </si>
  <si>
    <t>Принял:  _________________ //</t>
  </si>
  <si>
    <t>Раздел 1. ФЕВРАЛЬ</t>
  </si>
  <si>
    <t>кв.3</t>
  </si>
  <si>
    <t>ТЕРр65-9-3
Смена внутренних трубопроводов из стальных труб диаметром: до 25 мм
100 м трубопровода
НР 88%=103%*0.85 от ФОТ
СП 48%=60%*0.8 от ФОТ</t>
  </si>
  <si>
    <t>0,013
88
48</t>
  </si>
  <si>
    <t>1153,13
_____
6481,52</t>
  </si>
  <si>
    <t>68,62
_____
2,94</t>
  </si>
  <si>
    <t>100
15
9</t>
  </si>
  <si>
    <t>15
_____
84</t>
  </si>
  <si>
    <t>413
145
79</t>
  </si>
  <si>
    <t>165
_____
243</t>
  </si>
  <si>
    <t>Р</t>
  </si>
  <si>
    <t>Раздел 2. ИЮНЬ</t>
  </si>
  <si>
    <t>кв.1,23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</si>
  <si>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</si>
  <si>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</si>
  <si>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</si>
  <si>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</si>
  <si>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</si>
  <si>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</si>
  <si>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</si>
  <si>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3. ИЮЛЬ</t>
  </si>
  <si>
    <t>кв.6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</si>
  <si>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</si>
  <si>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0,015
88
48</t>
  </si>
  <si>
    <t>1243,2
_____
3178,6</t>
  </si>
  <si>
    <t>174,53
_____
4,21</t>
  </si>
  <si>
    <t>69
20
11</t>
  </si>
  <si>
    <t>19
_____
47</t>
  </si>
  <si>
    <t>380
181
99</t>
  </si>
  <si>
    <t>205
_____
161</t>
  </si>
  <si>
    <t>14
_____
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</si>
  <si>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</si>
  <si>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</si>
  <si>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</si>
  <si>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37
15
9</t>
  </si>
  <si>
    <t>15
_____
21</t>
  </si>
  <si>
    <t>239
145
79</t>
  </si>
  <si>
    <t>165
_____
70</t>
  </si>
  <si>
    <t>ТСЦ-302-1237
Сгоны стальные с муфтой и контргайкой, диаметром: 20 мм
шт.</t>
  </si>
  <si>
    <t>6
88
48</t>
  </si>
  <si>
    <t xml:space="preserve">
_____
18,6</t>
  </si>
  <si>
    <t xml:space="preserve">
_____
112</t>
  </si>
  <si>
    <t xml:space="preserve">
_____
207</t>
  </si>
  <si>
    <t>М</t>
  </si>
  <si>
    <t>кв.10</t>
  </si>
  <si>
    <t>Раздел 4. АВГУСТ</t>
  </si>
  <si>
    <t>кв.2-3</t>
  </si>
  <si>
    <t>0,07
88
48</t>
  </si>
  <si>
    <t>36
24
14</t>
  </si>
  <si>
    <t>23
_____
13</t>
  </si>
  <si>
    <t>304
226
123</t>
  </si>
  <si>
    <t>257
_____
47</t>
  </si>
  <si>
    <t>кв.2</t>
  </si>
  <si>
    <t>0,03
88
48</t>
  </si>
  <si>
    <t>15
10
6</t>
  </si>
  <si>
    <t>10
_____
5</t>
  </si>
  <si>
    <t>130
97
53</t>
  </si>
  <si>
    <t>110
_____
20</t>
  </si>
  <si>
    <t>Раздел 5. ОКТЯБРЬ</t>
  </si>
  <si>
    <t>ТЕРр52-16-1
Заделка подвальных окон: фанерой
10 м2
НР 79%=93%*0.85 от ФОТ
СП 60%=75%*0.8 от ФОТ</t>
  </si>
  <si>
    <t>0,07
79
60</t>
  </si>
  <si>
    <t>43,78
_____
331,69</t>
  </si>
  <si>
    <t>26
3
2</t>
  </si>
  <si>
    <t>3
_____
23</t>
  </si>
  <si>
    <t>96
27
20</t>
  </si>
  <si>
    <t>34
_____
62</t>
  </si>
  <si>
    <t>Раздел 6. ДЕКАБРЬ</t>
  </si>
  <si>
    <t>кв.1,2,3</t>
  </si>
  <si>
    <t>0,15
88
48</t>
  </si>
  <si>
    <t>76
52
30</t>
  </si>
  <si>
    <t>50
_____
26</t>
  </si>
  <si>
    <t>651
484
264</t>
  </si>
  <si>
    <t>550
_____
100</t>
  </si>
  <si>
    <t>Итого прямые затраты по акту</t>
  </si>
  <si>
    <t>209
_____
368</t>
  </si>
  <si>
    <t>2292
_____
1059</t>
  </si>
  <si>
    <t>24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</si>
  <si>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</si>
  <si>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</si>
  <si>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</si>
  <si>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</si>
  <si>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</si>
  <si>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</si>
  <si>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</si>
  <si>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</si>
  <si>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</si>
  <si>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</si>
  <si>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</si>
  <si>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</si>
  <si>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</si>
  <si>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</si>
  <si>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</si>
  <si>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</si>
  <si>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</si>
  <si>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</si>
  <si>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</si>
  <si>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</si>
  <si>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</si>
  <si>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</si>
  <si>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</si>
  <si>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</si>
  <si>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1-3-3</t>
  </si>
  <si>
    <t>Затраты труда рабочих (ср 3,3)</t>
  </si>
  <si>
    <t xml:space="preserve">11,2
</t>
  </si>
  <si>
    <t xml:space="preserve">123,42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</si>
  <si>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</si>
  <si>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</si>
  <si>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</si>
  <si>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</si>
  <si>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</si>
  <si>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</si>
  <si>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</si>
  <si>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</si>
  <si>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</si>
  <si>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</si>
  <si>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</si>
  <si>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</si>
  <si>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</si>
  <si>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</si>
  <si>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</si>
  <si>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</si>
  <si>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</si>
  <si>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</si>
  <si>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</si>
  <si>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</si>
  <si>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</si>
  <si>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</si>
  <si>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</si>
  <si>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</si>
  <si>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</si>
  <si>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</si>
  <si>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</si>
  <si>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</si>
  <si>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</si>
  <si>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</si>
  <si>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</si>
  <si>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</si>
  <si>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</si>
  <si>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</si>
  <si>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</si>
  <si>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</si>
  <si>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</si>
  <si>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</si>
  <si>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</si>
  <si>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</si>
  <si>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</si>
  <si>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</si>
  <si>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</si>
  <si>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</si>
  <si>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</si>
  <si>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</si>
  <si>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</si>
  <si>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</si>
  <si>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</si>
  <si>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</si>
  <si>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</si>
  <si>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</si>
  <si>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102-0263</t>
  </si>
  <si>
    <t>Фанера клееная марки ФК и ФБА, сорт В/ВВ толщиной: 5-7 мм</t>
  </si>
  <si>
    <t xml:space="preserve">6450
</t>
  </si>
  <si>
    <t xml:space="preserve">16935,29
</t>
  </si>
  <si>
    <t>Среднее (09.03.228/(0.006), 09.03.2281/(0.006))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</si>
  <si>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</si>
  <si>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</si>
  <si>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</si>
  <si>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</si>
  <si>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</si>
  <si>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</si>
  <si>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</si>
  <si>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</si>
  <si>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</si>
  <si>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</si>
  <si>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</si>
  <si>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</si>
  <si>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</si>
  <si>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</si>
  <si>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184,82
</t>
  </si>
  <si>
    <t>ГК ЕТО №4/1 от 31.01.2014 г., п.299.1</t>
  </si>
  <si>
    <t>411-0001</t>
  </si>
  <si>
    <t>Вода</t>
  </si>
  <si>
    <t xml:space="preserve">3,11
</t>
  </si>
  <si>
    <t xml:space="preserve">21,79
</t>
  </si>
  <si>
    <t>Среднее (26.01.015, 26.01.017)</t>
  </si>
  <si>
    <t>ТСЦ-302-1237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</si>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</sst>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0"/>
  <sheetViews>
    <sheetView showGridLines="0" tabSelected="1" topLeftCell="D13" workbookViewId="0">
      <selection activeCell="D16" sqref="D1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19.68</v>
      </c>
      <c r="X14" s="27">
        <v>19.68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260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1000.17/1000</f>
        <v>1.00017</v>
      </c>
      <c r="I27" s="85"/>
      <c r="J27" s="35" t="s">
        <v>5</v>
      </c>
      <c r="K27" s="86">
        <f>6780.66/1000</f>
        <v>6.7806600000000001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1.968E-2</v>
      </c>
      <c r="I30" s="85"/>
      <c r="J30" s="35" t="s">
        <v>7</v>
      </c>
      <c r="K30" s="86">
        <f>(X14+X15)/1000</f>
        <v>1.968E-2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209</v>
      </c>
      <c r="Z30" s="71">
        <v>215</v>
      </c>
      <c r="AA30" s="71">
        <v>126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209/1000</f>
        <v>0.20899999999999999</v>
      </c>
      <c r="I31" s="85"/>
      <c r="J31" s="35" t="s">
        <v>5</v>
      </c>
      <c r="K31" s="86">
        <f>2293/1000</f>
        <v>2.2930000000000001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2293</v>
      </c>
      <c r="Z31" s="72">
        <v>2015</v>
      </c>
      <c r="AA31" s="72">
        <v>1104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8">
        <v>1</v>
      </c>
      <c r="B42" s="139">
        <v>1</v>
      </c>
      <c r="C42" s="140" t="s">
        <v>73</v>
      </c>
      <c r="D42" s="141" t="s">
        <v>74</v>
      </c>
      <c r="E42" s="142">
        <v>7703.27</v>
      </c>
      <c r="F42" s="143" t="s">
        <v>75</v>
      </c>
      <c r="G42" s="142" t="s">
        <v>76</v>
      </c>
      <c r="H42" s="142" t="s">
        <v>77</v>
      </c>
      <c r="I42" s="142" t="s">
        <v>78</v>
      </c>
      <c r="J42" s="142">
        <v>1</v>
      </c>
      <c r="K42" s="142" t="s">
        <v>79</v>
      </c>
      <c r="L42" s="143" t="s">
        <v>80</v>
      </c>
      <c r="M42" s="143"/>
      <c r="N42" s="143" t="s">
        <v>81</v>
      </c>
      <c r="O42" s="143"/>
      <c r="P42" s="143"/>
      <c r="Q42" s="143"/>
      <c r="R42" s="143"/>
      <c r="S42" s="143"/>
      <c r="T42" s="143"/>
      <c r="U42" s="143"/>
      <c r="V42" s="143">
        <v>5</v>
      </c>
    </row>
    <row r="43" spans="1:22" ht="19.350000000000001" customHeight="1" x14ac:dyDescent="0.25">
      <c r="A43" s="128" t="s">
        <v>82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83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8">
        <v>2</v>
      </c>
      <c r="B45" s="139">
        <v>2</v>
      </c>
      <c r="C45" s="140" t="s">
        <v>84</v>
      </c>
      <c r="D45" s="141" t="s">
        <v>85</v>
      </c>
      <c r="E45" s="142">
        <v>508.07</v>
      </c>
      <c r="F45" s="143" t="s">
        <v>86</v>
      </c>
      <c r="G45" s="142">
        <v>1.03</v>
      </c>
      <c r="H45" s="142" t="s">
        <v>87</v>
      </c>
      <c r="I45" s="142" t="s">
        <v>88</v>
      </c>
      <c r="J45" s="142"/>
      <c r="K45" s="142" t="s">
        <v>89</v>
      </c>
      <c r="L45" s="143" t="s">
        <v>90</v>
      </c>
      <c r="M45" s="143"/>
      <c r="N45" s="143" t="s">
        <v>81</v>
      </c>
      <c r="O45" s="143"/>
      <c r="P45" s="143"/>
      <c r="Q45" s="143"/>
      <c r="R45" s="143"/>
      <c r="S45" s="143"/>
      <c r="T45" s="143"/>
      <c r="U45" s="143"/>
      <c r="V45" s="143"/>
    </row>
    <row r="46" spans="1:22" ht="19.350000000000001" customHeight="1" x14ac:dyDescent="0.25">
      <c r="A46" s="128" t="s">
        <v>91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92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91.2" x14ac:dyDescent="0.25">
      <c r="A48" s="132">
        <v>3</v>
      </c>
      <c r="B48" s="133">
        <v>3</v>
      </c>
      <c r="C48" s="134" t="s">
        <v>93</v>
      </c>
      <c r="D48" s="135" t="s">
        <v>94</v>
      </c>
      <c r="E48" s="136">
        <v>4596.33</v>
      </c>
      <c r="F48" s="137" t="s">
        <v>95</v>
      </c>
      <c r="G48" s="136" t="s">
        <v>96</v>
      </c>
      <c r="H48" s="136" t="s">
        <v>97</v>
      </c>
      <c r="I48" s="136" t="s">
        <v>98</v>
      </c>
      <c r="J48" s="136">
        <v>3</v>
      </c>
      <c r="K48" s="136" t="s">
        <v>99</v>
      </c>
      <c r="L48" s="137" t="s">
        <v>100</v>
      </c>
      <c r="M48" s="137"/>
      <c r="N48" s="137" t="s">
        <v>81</v>
      </c>
      <c r="O48" s="137"/>
      <c r="P48" s="137"/>
      <c r="Q48" s="137"/>
      <c r="R48" s="137"/>
      <c r="S48" s="137"/>
      <c r="T48" s="137"/>
      <c r="U48" s="137"/>
      <c r="V48" s="137" t="s">
        <v>101</v>
      </c>
    </row>
    <row r="49" spans="1:22" ht="79.8" x14ac:dyDescent="0.25">
      <c r="A49" s="132">
        <v>4</v>
      </c>
      <c r="B49" s="133">
        <v>4</v>
      </c>
      <c r="C49" s="134" t="s">
        <v>102</v>
      </c>
      <c r="D49" s="135" t="s">
        <v>94</v>
      </c>
      <c r="E49" s="136">
        <v>2435.67</v>
      </c>
      <c r="F49" s="137" t="s">
        <v>103</v>
      </c>
      <c r="G49" s="136" t="s">
        <v>104</v>
      </c>
      <c r="H49" s="136" t="s">
        <v>105</v>
      </c>
      <c r="I49" s="136" t="s">
        <v>106</v>
      </c>
      <c r="J49" s="136">
        <v>1</v>
      </c>
      <c r="K49" s="136" t="s">
        <v>107</v>
      </c>
      <c r="L49" s="137" t="s">
        <v>108</v>
      </c>
      <c r="M49" s="137"/>
      <c r="N49" s="137" t="s">
        <v>81</v>
      </c>
      <c r="O49" s="137"/>
      <c r="P49" s="137"/>
      <c r="Q49" s="137"/>
      <c r="R49" s="137"/>
      <c r="S49" s="137"/>
      <c r="T49" s="137"/>
      <c r="U49" s="137"/>
      <c r="V49" s="137">
        <v>4</v>
      </c>
    </row>
    <row r="50" spans="1:22" ht="45.6" x14ac:dyDescent="0.25">
      <c r="A50" s="132">
        <v>5</v>
      </c>
      <c r="B50" s="133">
        <v>5</v>
      </c>
      <c r="C50" s="134" t="s">
        <v>109</v>
      </c>
      <c r="D50" s="135" t="s">
        <v>110</v>
      </c>
      <c r="E50" s="136">
        <v>18.600000000000001</v>
      </c>
      <c r="F50" s="137" t="s">
        <v>111</v>
      </c>
      <c r="G50" s="136"/>
      <c r="H50" s="136">
        <v>112</v>
      </c>
      <c r="I50" s="136" t="s">
        <v>112</v>
      </c>
      <c r="J50" s="136"/>
      <c r="K50" s="136">
        <v>207</v>
      </c>
      <c r="L50" s="137" t="s">
        <v>113</v>
      </c>
      <c r="M50" s="137"/>
      <c r="N50" s="137" t="s">
        <v>114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92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57" x14ac:dyDescent="0.25">
      <c r="A52" s="132">
        <v>6</v>
      </c>
      <c r="B52" s="133">
        <v>6</v>
      </c>
      <c r="C52" s="134" t="s">
        <v>84</v>
      </c>
      <c r="D52" s="135" t="s">
        <v>85</v>
      </c>
      <c r="E52" s="136">
        <v>508.07</v>
      </c>
      <c r="F52" s="137" t="s">
        <v>86</v>
      </c>
      <c r="G52" s="136">
        <v>1.03</v>
      </c>
      <c r="H52" s="136" t="s">
        <v>87</v>
      </c>
      <c r="I52" s="136" t="s">
        <v>88</v>
      </c>
      <c r="J52" s="136"/>
      <c r="K52" s="136" t="s">
        <v>89</v>
      </c>
      <c r="L52" s="137" t="s">
        <v>90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/>
    </row>
    <row r="53" spans="1:22" ht="18.45" customHeight="1" x14ac:dyDescent="0.25">
      <c r="A53" s="130" t="s">
        <v>115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57" x14ac:dyDescent="0.25">
      <c r="A54" s="138">
        <v>7</v>
      </c>
      <c r="B54" s="139">
        <v>7</v>
      </c>
      <c r="C54" s="140" t="s">
        <v>84</v>
      </c>
      <c r="D54" s="141" t="s">
        <v>85</v>
      </c>
      <c r="E54" s="142">
        <v>508.07</v>
      </c>
      <c r="F54" s="143" t="s">
        <v>86</v>
      </c>
      <c r="G54" s="142">
        <v>1.03</v>
      </c>
      <c r="H54" s="142" t="s">
        <v>87</v>
      </c>
      <c r="I54" s="142" t="s">
        <v>88</v>
      </c>
      <c r="J54" s="142"/>
      <c r="K54" s="142" t="s">
        <v>89</v>
      </c>
      <c r="L54" s="143" t="s">
        <v>90</v>
      </c>
      <c r="M54" s="143"/>
      <c r="N54" s="143" t="s">
        <v>81</v>
      </c>
      <c r="O54" s="143"/>
      <c r="P54" s="143"/>
      <c r="Q54" s="143"/>
      <c r="R54" s="143"/>
      <c r="S54" s="143"/>
      <c r="T54" s="143"/>
      <c r="U54" s="143"/>
      <c r="V54" s="143"/>
    </row>
    <row r="55" spans="1:22" ht="19.350000000000001" customHeight="1" x14ac:dyDescent="0.25">
      <c r="A55" s="128" t="s">
        <v>116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117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57" x14ac:dyDescent="0.25">
      <c r="A57" s="132">
        <v>8</v>
      </c>
      <c r="B57" s="133">
        <v>8</v>
      </c>
      <c r="C57" s="134" t="s">
        <v>84</v>
      </c>
      <c r="D57" s="135" t="s">
        <v>118</v>
      </c>
      <c r="E57" s="136">
        <v>508.07</v>
      </c>
      <c r="F57" s="137" t="s">
        <v>86</v>
      </c>
      <c r="G57" s="136">
        <v>1.03</v>
      </c>
      <c r="H57" s="136" t="s">
        <v>119</v>
      </c>
      <c r="I57" s="136" t="s">
        <v>120</v>
      </c>
      <c r="J57" s="136"/>
      <c r="K57" s="136" t="s">
        <v>121</v>
      </c>
      <c r="L57" s="137" t="s">
        <v>122</v>
      </c>
      <c r="M57" s="137"/>
      <c r="N57" s="137" t="s">
        <v>81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117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57" x14ac:dyDescent="0.25">
      <c r="A59" s="132">
        <v>9</v>
      </c>
      <c r="B59" s="133">
        <v>9</v>
      </c>
      <c r="C59" s="134" t="s">
        <v>84</v>
      </c>
      <c r="D59" s="135" t="s">
        <v>118</v>
      </c>
      <c r="E59" s="136">
        <v>508.07</v>
      </c>
      <c r="F59" s="137" t="s">
        <v>86</v>
      </c>
      <c r="G59" s="136">
        <v>1.03</v>
      </c>
      <c r="H59" s="136" t="s">
        <v>119</v>
      </c>
      <c r="I59" s="136" t="s">
        <v>120</v>
      </c>
      <c r="J59" s="136"/>
      <c r="K59" s="136" t="s">
        <v>121</v>
      </c>
      <c r="L59" s="137" t="s">
        <v>122</v>
      </c>
      <c r="M59" s="137"/>
      <c r="N59" s="137" t="s">
        <v>81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123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57" x14ac:dyDescent="0.25">
      <c r="A61" s="138">
        <v>10</v>
      </c>
      <c r="B61" s="139">
        <v>10</v>
      </c>
      <c r="C61" s="140" t="s">
        <v>84</v>
      </c>
      <c r="D61" s="141" t="s">
        <v>124</v>
      </c>
      <c r="E61" s="142">
        <v>508.07</v>
      </c>
      <c r="F61" s="143" t="s">
        <v>86</v>
      </c>
      <c r="G61" s="142">
        <v>1.03</v>
      </c>
      <c r="H61" s="142" t="s">
        <v>125</v>
      </c>
      <c r="I61" s="142" t="s">
        <v>126</v>
      </c>
      <c r="J61" s="142"/>
      <c r="K61" s="142" t="s">
        <v>127</v>
      </c>
      <c r="L61" s="143" t="s">
        <v>128</v>
      </c>
      <c r="M61" s="143"/>
      <c r="N61" s="143" t="s">
        <v>81</v>
      </c>
      <c r="O61" s="143"/>
      <c r="P61" s="143"/>
      <c r="Q61" s="143"/>
      <c r="R61" s="143"/>
      <c r="S61" s="143"/>
      <c r="T61" s="143"/>
      <c r="U61" s="143"/>
      <c r="V61" s="143"/>
    </row>
    <row r="62" spans="1:22" ht="19.350000000000001" customHeight="1" x14ac:dyDescent="0.25">
      <c r="A62" s="128" t="s">
        <v>129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57" x14ac:dyDescent="0.25">
      <c r="A63" s="138">
        <v>11</v>
      </c>
      <c r="B63" s="139">
        <v>11</v>
      </c>
      <c r="C63" s="140" t="s">
        <v>130</v>
      </c>
      <c r="D63" s="141" t="s">
        <v>131</v>
      </c>
      <c r="E63" s="142">
        <v>376.5</v>
      </c>
      <c r="F63" s="143" t="s">
        <v>132</v>
      </c>
      <c r="G63" s="142">
        <v>1.03</v>
      </c>
      <c r="H63" s="142" t="s">
        <v>133</v>
      </c>
      <c r="I63" s="142" t="s">
        <v>134</v>
      </c>
      <c r="J63" s="142"/>
      <c r="K63" s="142" t="s">
        <v>135</v>
      </c>
      <c r="L63" s="143" t="s">
        <v>136</v>
      </c>
      <c r="M63" s="143"/>
      <c r="N63" s="143" t="s">
        <v>81</v>
      </c>
      <c r="O63" s="143"/>
      <c r="P63" s="143"/>
      <c r="Q63" s="143"/>
      <c r="R63" s="143"/>
      <c r="S63" s="143"/>
      <c r="T63" s="143"/>
      <c r="U63" s="143"/>
      <c r="V63" s="143"/>
    </row>
    <row r="64" spans="1:22" ht="19.350000000000001" customHeight="1" x14ac:dyDescent="0.25">
      <c r="A64" s="128" t="s">
        <v>137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30" t="s">
        <v>138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57" x14ac:dyDescent="0.25">
      <c r="A66" s="138">
        <v>12</v>
      </c>
      <c r="B66" s="139">
        <v>12</v>
      </c>
      <c r="C66" s="140" t="s">
        <v>84</v>
      </c>
      <c r="D66" s="141" t="s">
        <v>139</v>
      </c>
      <c r="E66" s="142">
        <v>508.07</v>
      </c>
      <c r="F66" s="143" t="s">
        <v>86</v>
      </c>
      <c r="G66" s="142">
        <v>1.03</v>
      </c>
      <c r="H66" s="142" t="s">
        <v>140</v>
      </c>
      <c r="I66" s="142" t="s">
        <v>141</v>
      </c>
      <c r="J66" s="142"/>
      <c r="K66" s="142" t="s">
        <v>142</v>
      </c>
      <c r="L66" s="143" t="s">
        <v>143</v>
      </c>
      <c r="M66" s="143"/>
      <c r="N66" s="143" t="s">
        <v>81</v>
      </c>
      <c r="O66" s="143"/>
      <c r="P66" s="143"/>
      <c r="Q66" s="143"/>
      <c r="R66" s="143"/>
      <c r="S66" s="143"/>
      <c r="T66" s="143"/>
      <c r="U66" s="143"/>
      <c r="V66" s="143">
        <v>1</v>
      </c>
    </row>
    <row r="67" spans="1:22" ht="34.200000000000003" x14ac:dyDescent="0.25">
      <c r="A67" s="144" t="s">
        <v>144</v>
      </c>
      <c r="B67" s="145"/>
      <c r="C67" s="145"/>
      <c r="D67" s="145"/>
      <c r="E67" s="145"/>
      <c r="F67" s="145"/>
      <c r="G67" s="145"/>
      <c r="H67" s="146">
        <v>582</v>
      </c>
      <c r="I67" s="146" t="s">
        <v>145</v>
      </c>
      <c r="J67" s="146">
        <v>5</v>
      </c>
      <c r="K67" s="146">
        <v>3375</v>
      </c>
      <c r="L67" s="146" t="s">
        <v>146</v>
      </c>
      <c r="M67" s="146"/>
      <c r="N67" s="146"/>
      <c r="O67" s="146"/>
      <c r="P67" s="146"/>
      <c r="Q67" s="146"/>
      <c r="R67" s="146"/>
      <c r="S67" s="146"/>
      <c r="T67" s="146"/>
      <c r="U67" s="146"/>
      <c r="V67" s="146" t="s">
        <v>147</v>
      </c>
    </row>
    <row r="68" spans="1:22" x14ac:dyDescent="0.25">
      <c r="A68" s="144" t="s">
        <v>148</v>
      </c>
      <c r="B68" s="145"/>
      <c r="C68" s="145"/>
      <c r="D68" s="145"/>
      <c r="E68" s="145"/>
      <c r="F68" s="145"/>
      <c r="G68" s="145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149</v>
      </c>
      <c r="B69" s="145"/>
      <c r="C69" s="145"/>
      <c r="D69" s="145"/>
      <c r="E69" s="145"/>
      <c r="F69" s="145"/>
      <c r="G69" s="145"/>
      <c r="H69" s="146">
        <v>209</v>
      </c>
      <c r="I69" s="146"/>
      <c r="J69" s="146"/>
      <c r="K69" s="146">
        <v>2293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150</v>
      </c>
      <c r="B70" s="145"/>
      <c r="C70" s="145"/>
      <c r="D70" s="145"/>
      <c r="E70" s="145"/>
      <c r="F70" s="145"/>
      <c r="G70" s="145"/>
      <c r="H70" s="146">
        <v>368</v>
      </c>
      <c r="I70" s="146"/>
      <c r="J70" s="146"/>
      <c r="K70" s="146">
        <v>1059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151</v>
      </c>
      <c r="B71" s="145"/>
      <c r="C71" s="145"/>
      <c r="D71" s="145"/>
      <c r="E71" s="145"/>
      <c r="F71" s="145"/>
      <c r="G71" s="145"/>
      <c r="H71" s="146">
        <v>5</v>
      </c>
      <c r="I71" s="146"/>
      <c r="J71" s="146"/>
      <c r="K71" s="146">
        <v>24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7" t="s">
        <v>152</v>
      </c>
      <c r="B72" s="148"/>
      <c r="C72" s="148"/>
      <c r="D72" s="148"/>
      <c r="E72" s="148"/>
      <c r="F72" s="148"/>
      <c r="G72" s="148"/>
      <c r="H72" s="149">
        <v>215</v>
      </c>
      <c r="I72" s="149"/>
      <c r="J72" s="149"/>
      <c r="K72" s="149">
        <v>2015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147" t="s">
        <v>153</v>
      </c>
      <c r="B73" s="148"/>
      <c r="C73" s="148"/>
      <c r="D73" s="148"/>
      <c r="E73" s="148"/>
      <c r="F73" s="148"/>
      <c r="G73" s="148"/>
      <c r="H73" s="149">
        <v>126</v>
      </c>
      <c r="I73" s="149"/>
      <c r="J73" s="149"/>
      <c r="K73" s="149">
        <v>1104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x14ac:dyDescent="0.25">
      <c r="A74" s="147" t="s">
        <v>154</v>
      </c>
      <c r="B74" s="148"/>
      <c r="C74" s="148"/>
      <c r="D74" s="148"/>
      <c r="E74" s="148"/>
      <c r="F74" s="148"/>
      <c r="G74" s="148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ht="30" customHeight="1" x14ac:dyDescent="0.25">
      <c r="A75" s="144" t="s">
        <v>155</v>
      </c>
      <c r="B75" s="145"/>
      <c r="C75" s="145"/>
      <c r="D75" s="145"/>
      <c r="E75" s="145"/>
      <c r="F75" s="145"/>
      <c r="G75" s="145"/>
      <c r="H75" s="146">
        <v>892</v>
      </c>
      <c r="I75" s="146"/>
      <c r="J75" s="146"/>
      <c r="K75" s="146">
        <v>6351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4" t="s">
        <v>156</v>
      </c>
      <c r="B76" s="145"/>
      <c r="C76" s="145"/>
      <c r="D76" s="145"/>
      <c r="E76" s="145"/>
      <c r="F76" s="145"/>
      <c r="G76" s="145"/>
      <c r="H76" s="146">
        <v>31</v>
      </c>
      <c r="I76" s="146"/>
      <c r="J76" s="146"/>
      <c r="K76" s="146">
        <v>143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4" t="s">
        <v>157</v>
      </c>
      <c r="B77" s="145"/>
      <c r="C77" s="145"/>
      <c r="D77" s="145"/>
      <c r="E77" s="145"/>
      <c r="F77" s="145"/>
      <c r="G77" s="145"/>
      <c r="H77" s="146">
        <v>923</v>
      </c>
      <c r="I77" s="146"/>
      <c r="J77" s="146"/>
      <c r="K77" s="146">
        <v>6494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ht="30" customHeight="1" x14ac:dyDescent="0.25">
      <c r="A78" s="144" t="s">
        <v>158</v>
      </c>
      <c r="B78" s="145"/>
      <c r="C78" s="145"/>
      <c r="D78" s="145"/>
      <c r="E78" s="145"/>
      <c r="F78" s="145"/>
      <c r="G78" s="145"/>
      <c r="H78" s="146">
        <v>77.17</v>
      </c>
      <c r="I78" s="146"/>
      <c r="J78" s="146"/>
      <c r="K78" s="146">
        <v>286.66000000000003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7" t="s">
        <v>159</v>
      </c>
      <c r="B79" s="148"/>
      <c r="C79" s="148"/>
      <c r="D79" s="148"/>
      <c r="E79" s="148"/>
      <c r="F79" s="148"/>
      <c r="G79" s="148"/>
      <c r="H79" s="149">
        <v>1000.17</v>
      </c>
      <c r="I79" s="149"/>
      <c r="J79" s="149"/>
      <c r="K79" s="149">
        <v>6780.66</v>
      </c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x14ac:dyDescent="0.25">
      <c r="A80" s="50"/>
      <c r="B80" s="39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x14ac:dyDescent="0.25">
      <c r="A81" s="50"/>
      <c r="B81" s="39"/>
      <c r="C81" s="73" t="s">
        <v>62</v>
      </c>
      <c r="D81" s="48"/>
      <c r="E81" s="48"/>
      <c r="F81" s="48"/>
      <c r="G81" s="48"/>
      <c r="H81" s="74">
        <f>IF(ISBLANK(Y30),"",ROUND(Z30/Y30,2)*100)</f>
        <v>103</v>
      </c>
      <c r="I81" s="48"/>
      <c r="J81" s="48"/>
      <c r="K81" s="74">
        <f>IF(ISBLANK(Y31),"",ROUND(Z31/Y31,2)*100)</f>
        <v>88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x14ac:dyDescent="0.25">
      <c r="A82" s="50"/>
      <c r="B82" s="39"/>
      <c r="C82" s="73" t="s">
        <v>63</v>
      </c>
      <c r="D82" s="48"/>
      <c r="E82" s="48"/>
      <c r="F82" s="48"/>
      <c r="G82" s="48"/>
      <c r="H82" s="45">
        <f>IF(ISBLANK(Y30),"",ROUND(AA30/Y30,2)*100)</f>
        <v>60</v>
      </c>
      <c r="I82" s="48"/>
      <c r="J82" s="48"/>
      <c r="K82" s="45">
        <f>IF(ISBLANK(Y31),"",ROUND(AA31/Y31,2)*100)</f>
        <v>48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25">
      <c r="A83" s="28"/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B84" s="75" t="s">
        <v>69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3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75" t="s">
        <v>70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46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</row>
    <row r="89" spans="1:22" x14ac:dyDescent="0.25">
      <c r="C89" s="49"/>
      <c r="D89" s="49"/>
      <c r="E89" s="49"/>
      <c r="F89" s="49"/>
      <c r="G89" s="4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</sheetData>
  <mergeCells count="60">
    <mergeCell ref="A76:G76"/>
    <mergeCell ref="A77:G77"/>
    <mergeCell ref="A78:G78"/>
    <mergeCell ref="A79:G79"/>
    <mergeCell ref="A70:G70"/>
    <mergeCell ref="A71:G71"/>
    <mergeCell ref="A72:G72"/>
    <mergeCell ref="A73:G73"/>
    <mergeCell ref="A74:G74"/>
    <mergeCell ref="A75:G75"/>
    <mergeCell ref="A62:V62"/>
    <mergeCell ref="A64:V64"/>
    <mergeCell ref="A65:V65"/>
    <mergeCell ref="A67:G67"/>
    <mergeCell ref="A68:G68"/>
    <mergeCell ref="A69:G69"/>
    <mergeCell ref="A51:V51"/>
    <mergeCell ref="A53:V53"/>
    <mergeCell ref="A55:V55"/>
    <mergeCell ref="A56:V56"/>
    <mergeCell ref="A58:V58"/>
    <mergeCell ref="A60:V60"/>
    <mergeCell ref="A40:V40"/>
    <mergeCell ref="A41:V41"/>
    <mergeCell ref="A43:V43"/>
    <mergeCell ref="A44:V44"/>
    <mergeCell ref="A46:V46"/>
    <mergeCell ref="A47:V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160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1000.17/1000</f>
        <v>1.00017</v>
      </c>
      <c r="H11" s="85"/>
      <c r="I11" s="55" t="s">
        <v>5</v>
      </c>
      <c r="J11" s="86">
        <f>6780.66/1000</f>
        <v>6.7806600000000001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1.968E-2</v>
      </c>
      <c r="H14" s="85"/>
      <c r="I14" s="55" t="s">
        <v>7</v>
      </c>
      <c r="J14" s="86">
        <f>(P14+P15)/1000</f>
        <v>1.968E-2</v>
      </c>
      <c r="K14" s="87"/>
      <c r="L14" s="58">
        <v>209</v>
      </c>
      <c r="M14" s="35" t="s">
        <v>7</v>
      </c>
      <c r="N14" s="57"/>
      <c r="O14" s="26">
        <v>19.68</v>
      </c>
      <c r="P14" s="27">
        <v>19.68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209/1000</f>
        <v>0.20899999999999999</v>
      </c>
      <c r="H15" s="117"/>
      <c r="I15" s="55" t="s">
        <v>5</v>
      </c>
      <c r="J15" s="86">
        <f>2293/1000</f>
        <v>2.2930000000000001</v>
      </c>
      <c r="K15" s="87"/>
      <c r="L15" s="59">
        <v>2292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161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162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163</v>
      </c>
      <c r="C26" s="134" t="s">
        <v>164</v>
      </c>
      <c r="D26" s="154" t="s">
        <v>165</v>
      </c>
      <c r="E26" s="155">
        <v>0.31</v>
      </c>
      <c r="F26" s="136" t="s">
        <v>166</v>
      </c>
      <c r="G26" s="136">
        <v>3.08</v>
      </c>
      <c r="H26" s="156"/>
      <c r="I26" s="156"/>
      <c r="J26" s="136" t="s">
        <v>167</v>
      </c>
      <c r="K26" s="136">
        <v>33.979999999999997</v>
      </c>
      <c r="L26" s="157"/>
      <c r="M26" s="156">
        <f>IF(ISNUMBER(K26/G26),IF(NOT(K26/G26=0),K26/G26, " "), " ")</f>
        <v>11.032467532467532</v>
      </c>
      <c r="N26" s="154"/>
    </row>
    <row r="27" spans="1:23" s="29" customFormat="1" ht="22.8" x14ac:dyDescent="0.25">
      <c r="A27" s="152">
        <v>2</v>
      </c>
      <c r="B27" s="153" t="s">
        <v>168</v>
      </c>
      <c r="C27" s="134" t="s">
        <v>169</v>
      </c>
      <c r="D27" s="154" t="s">
        <v>165</v>
      </c>
      <c r="E27" s="155">
        <v>15.13</v>
      </c>
      <c r="F27" s="136" t="s">
        <v>170</v>
      </c>
      <c r="G27" s="136">
        <v>156.28</v>
      </c>
      <c r="H27" s="156"/>
      <c r="I27" s="156"/>
      <c r="J27" s="136" t="s">
        <v>171</v>
      </c>
      <c r="K27" s="136">
        <v>1723.48</v>
      </c>
      <c r="L27" s="157"/>
      <c r="M27" s="156">
        <f>IF(ISNUMBER(K27/G27),IF(NOT(K27/G27=0),K27/G27, " "), " ")</f>
        <v>11.028154594317892</v>
      </c>
      <c r="N27" s="154"/>
    </row>
    <row r="28" spans="1:23" s="29" customFormat="1" ht="22.8" x14ac:dyDescent="0.25">
      <c r="A28" s="152">
        <v>3</v>
      </c>
      <c r="B28" s="153" t="s">
        <v>172</v>
      </c>
      <c r="C28" s="134" t="s">
        <v>173</v>
      </c>
      <c r="D28" s="154" t="s">
        <v>165</v>
      </c>
      <c r="E28" s="155">
        <v>3.01</v>
      </c>
      <c r="F28" s="136" t="s">
        <v>174</v>
      </c>
      <c r="G28" s="136">
        <v>33.71</v>
      </c>
      <c r="H28" s="156"/>
      <c r="I28" s="156"/>
      <c r="J28" s="136" t="s">
        <v>175</v>
      </c>
      <c r="K28" s="136">
        <v>371.49</v>
      </c>
      <c r="L28" s="157"/>
      <c r="M28" s="156">
        <f>IF(ISNUMBER(K28/G28),IF(NOT(K28/G28=0),K28/G28, " "), " ")</f>
        <v>11.020172055769802</v>
      </c>
      <c r="N28" s="154"/>
    </row>
    <row r="29" spans="1:23" s="29" customFormat="1" ht="22.8" x14ac:dyDescent="0.25">
      <c r="A29" s="152">
        <v>4</v>
      </c>
      <c r="B29" s="153" t="s">
        <v>176</v>
      </c>
      <c r="C29" s="134" t="s">
        <v>177</v>
      </c>
      <c r="D29" s="154" t="s">
        <v>165</v>
      </c>
      <c r="E29" s="155">
        <v>1.23</v>
      </c>
      <c r="F29" s="136" t="s">
        <v>178</v>
      </c>
      <c r="G29" s="136">
        <v>14.96</v>
      </c>
      <c r="H29" s="156"/>
      <c r="I29" s="156"/>
      <c r="J29" s="136" t="s">
        <v>179</v>
      </c>
      <c r="K29" s="136">
        <v>164.83</v>
      </c>
      <c r="L29" s="157"/>
      <c r="M29" s="156">
        <f>IF(ISNUMBER(K29/G29),IF(NOT(K29/G29=0),K29/G29, " "), " ")</f>
        <v>11.018048128342246</v>
      </c>
      <c r="N29" s="154"/>
    </row>
    <row r="30" spans="1:23" ht="19.350000000000001" customHeight="1" x14ac:dyDescent="0.25">
      <c r="A30" s="128" t="s">
        <v>180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40502</v>
      </c>
      <c r="C31" s="134" t="s">
        <v>181</v>
      </c>
      <c r="D31" s="154" t="s">
        <v>182</v>
      </c>
      <c r="E31" s="155">
        <v>0.37</v>
      </c>
      <c r="F31" s="136" t="s">
        <v>183</v>
      </c>
      <c r="G31" s="136">
        <v>2.9</v>
      </c>
      <c r="H31" s="156"/>
      <c r="I31" s="156"/>
      <c r="J31" s="136" t="s">
        <v>184</v>
      </c>
      <c r="K31" s="136">
        <v>16.649999999999999</v>
      </c>
      <c r="L31" s="157"/>
      <c r="M31" s="156">
        <f>IF(ISNUMBER(K31/G31),IF(NOT(K31/G31=0),K31/G31, " "), " ")</f>
        <v>5.7413793103448274</v>
      </c>
      <c r="N31" s="154" t="s">
        <v>185</v>
      </c>
    </row>
    <row r="32" spans="1:23" ht="22.8" x14ac:dyDescent="0.25">
      <c r="A32" s="152">
        <v>6</v>
      </c>
      <c r="B32" s="153">
        <v>40504</v>
      </c>
      <c r="C32" s="134" t="s">
        <v>186</v>
      </c>
      <c r="D32" s="154" t="s">
        <v>182</v>
      </c>
      <c r="E32" s="155">
        <v>0.18</v>
      </c>
      <c r="F32" s="136" t="s">
        <v>187</v>
      </c>
      <c r="G32" s="136">
        <v>0.23</v>
      </c>
      <c r="H32" s="156"/>
      <c r="I32" s="156"/>
      <c r="J32" s="136" t="s">
        <v>188</v>
      </c>
      <c r="K32" s="136">
        <v>0.54</v>
      </c>
      <c r="L32" s="157"/>
      <c r="M32" s="156">
        <f>IF(ISNUMBER(K32/G32),IF(NOT(K32/G32=0),K32/G32, " "), " ")</f>
        <v>2.347826086956522</v>
      </c>
      <c r="N32" s="154" t="s">
        <v>185</v>
      </c>
    </row>
    <row r="33" spans="1:14" ht="19.350000000000001" customHeight="1" x14ac:dyDescent="0.25">
      <c r="A33" s="128" t="s">
        <v>189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7</v>
      </c>
      <c r="B34" s="153" t="s">
        <v>190</v>
      </c>
      <c r="C34" s="134" t="s">
        <v>191</v>
      </c>
      <c r="D34" s="154" t="s">
        <v>192</v>
      </c>
      <c r="E34" s="155">
        <v>3.5400000000000001E-2</v>
      </c>
      <c r="F34" s="136" t="s">
        <v>193</v>
      </c>
      <c r="G34" s="136">
        <v>0.22</v>
      </c>
      <c r="H34" s="156">
        <v>41.25</v>
      </c>
      <c r="I34" s="156">
        <v>1.46</v>
      </c>
      <c r="J34" s="136" t="s">
        <v>194</v>
      </c>
      <c r="K34" s="136">
        <v>1.56</v>
      </c>
      <c r="L34" s="157"/>
      <c r="M34" s="156">
        <f>IF(ISNUMBER(K34/G34),IF(NOT(K34/G34=0),K34/G34, " "), " ")</f>
        <v>7.0909090909090908</v>
      </c>
      <c r="N34" s="154" t="s">
        <v>195</v>
      </c>
    </row>
    <row r="35" spans="1:14" ht="22.8" x14ac:dyDescent="0.25">
      <c r="A35" s="152">
        <v>8</v>
      </c>
      <c r="B35" s="153" t="s">
        <v>196</v>
      </c>
      <c r="C35" s="134" t="s">
        <v>197</v>
      </c>
      <c r="D35" s="154" t="s">
        <v>198</v>
      </c>
      <c r="E35" s="155">
        <v>1E-4</v>
      </c>
      <c r="F35" s="136" t="s">
        <v>199</v>
      </c>
      <c r="G35" s="136">
        <v>1.07</v>
      </c>
      <c r="H35" s="156">
        <v>53556.78</v>
      </c>
      <c r="I35" s="156">
        <v>5.36</v>
      </c>
      <c r="J35" s="136" t="s">
        <v>200</v>
      </c>
      <c r="K35" s="136">
        <v>5.47</v>
      </c>
      <c r="L35" s="157"/>
      <c r="M35" s="156">
        <f>IF(ISNUMBER(K35/G35),IF(NOT(K35/G35=0),K35/G35, " "), " ")</f>
        <v>5.1121495327102799</v>
      </c>
      <c r="N35" s="154" t="s">
        <v>201</v>
      </c>
    </row>
    <row r="36" spans="1:14" ht="22.8" x14ac:dyDescent="0.25">
      <c r="A36" s="152">
        <v>9</v>
      </c>
      <c r="B36" s="153" t="s">
        <v>202</v>
      </c>
      <c r="C36" s="134" t="s">
        <v>203</v>
      </c>
      <c r="D36" s="154" t="s">
        <v>192</v>
      </c>
      <c r="E36" s="155">
        <v>1.67E-2</v>
      </c>
      <c r="F36" s="136" t="s">
        <v>204</v>
      </c>
      <c r="G36" s="136">
        <v>1.68</v>
      </c>
      <c r="H36" s="156">
        <v>328</v>
      </c>
      <c r="I36" s="156">
        <v>5.48</v>
      </c>
      <c r="J36" s="136" t="s">
        <v>205</v>
      </c>
      <c r="K36" s="136">
        <v>5.64</v>
      </c>
      <c r="L36" s="157"/>
      <c r="M36" s="156">
        <f>IF(ISNUMBER(K36/G36),IF(NOT(K36/G36=0),K36/G36, " "), " ")</f>
        <v>3.3571428571428572</v>
      </c>
      <c r="N36" s="154" t="s">
        <v>206</v>
      </c>
    </row>
    <row r="37" spans="1:14" ht="22.8" x14ac:dyDescent="0.25">
      <c r="A37" s="152">
        <v>10</v>
      </c>
      <c r="B37" s="153" t="s">
        <v>207</v>
      </c>
      <c r="C37" s="134" t="s">
        <v>208</v>
      </c>
      <c r="D37" s="154" t="s">
        <v>209</v>
      </c>
      <c r="E37" s="155">
        <v>1.8E-3</v>
      </c>
      <c r="F37" s="136" t="s">
        <v>210</v>
      </c>
      <c r="G37" s="136">
        <v>7.0000000000000007E-2</v>
      </c>
      <c r="H37" s="156">
        <v>128.38999999999999</v>
      </c>
      <c r="I37" s="156">
        <v>0.23</v>
      </c>
      <c r="J37" s="136" t="s">
        <v>211</v>
      </c>
      <c r="K37" s="136">
        <v>0.23</v>
      </c>
      <c r="L37" s="157"/>
      <c r="M37" s="156">
        <f>IF(ISNUMBER(K37/G37),IF(NOT(K37/G37=0),K37/G37, " "), " ")</f>
        <v>3.2857142857142856</v>
      </c>
      <c r="N37" s="154" t="s">
        <v>212</v>
      </c>
    </row>
    <row r="38" spans="1:14" ht="45.6" x14ac:dyDescent="0.25">
      <c r="A38" s="152">
        <v>11</v>
      </c>
      <c r="B38" s="153" t="s">
        <v>213</v>
      </c>
      <c r="C38" s="134" t="s">
        <v>214</v>
      </c>
      <c r="D38" s="154" t="s">
        <v>209</v>
      </c>
      <c r="E38" s="155">
        <v>0.94</v>
      </c>
      <c r="F38" s="136" t="s">
        <v>215</v>
      </c>
      <c r="G38" s="136">
        <v>21.43</v>
      </c>
      <c r="H38" s="156">
        <v>118.14</v>
      </c>
      <c r="I38" s="156">
        <v>111.04</v>
      </c>
      <c r="J38" s="136" t="s">
        <v>216</v>
      </c>
      <c r="K38" s="136">
        <v>113.38</v>
      </c>
      <c r="L38" s="157"/>
      <c r="M38" s="156">
        <f>IF(ISNUMBER(K38/G38),IF(NOT(K38/G38=0),K38/G38, " "), " ")</f>
        <v>5.2907139524031725</v>
      </c>
      <c r="N38" s="154" t="s">
        <v>217</v>
      </c>
    </row>
    <row r="39" spans="1:14" ht="22.8" x14ac:dyDescent="0.25">
      <c r="A39" s="152">
        <v>12</v>
      </c>
      <c r="B39" s="153" t="s">
        <v>218</v>
      </c>
      <c r="C39" s="134" t="s">
        <v>219</v>
      </c>
      <c r="D39" s="154" t="s">
        <v>198</v>
      </c>
      <c r="E39" s="155">
        <v>1E-4</v>
      </c>
      <c r="F39" s="136" t="s">
        <v>220</v>
      </c>
      <c r="G39" s="136">
        <v>0.92</v>
      </c>
      <c r="H39" s="156">
        <v>32928</v>
      </c>
      <c r="I39" s="156">
        <v>3.29</v>
      </c>
      <c r="J39" s="136" t="s">
        <v>221</v>
      </c>
      <c r="K39" s="136">
        <v>3.37</v>
      </c>
      <c r="L39" s="157"/>
      <c r="M39" s="156">
        <f>IF(ISNUMBER(K39/G39),IF(NOT(K39/G39=0),K39/G39, " "), " ")</f>
        <v>3.6630434782608696</v>
      </c>
      <c r="N39" s="154" t="s">
        <v>222</v>
      </c>
    </row>
    <row r="40" spans="1:14" ht="34.200000000000003" x14ac:dyDescent="0.25">
      <c r="A40" s="152">
        <v>13</v>
      </c>
      <c r="B40" s="153" t="s">
        <v>223</v>
      </c>
      <c r="C40" s="134" t="s">
        <v>224</v>
      </c>
      <c r="D40" s="154" t="s">
        <v>198</v>
      </c>
      <c r="E40" s="155">
        <v>2.7000000000000001E-3</v>
      </c>
      <c r="F40" s="136" t="s">
        <v>225</v>
      </c>
      <c r="G40" s="136">
        <v>56.44</v>
      </c>
      <c r="H40" s="156">
        <v>50416.65</v>
      </c>
      <c r="I40" s="156">
        <v>136.13999999999999</v>
      </c>
      <c r="J40" s="136" t="s">
        <v>226</v>
      </c>
      <c r="K40" s="136">
        <v>139.13999999999999</v>
      </c>
      <c r="L40" s="157"/>
      <c r="M40" s="156">
        <f>IF(ISNUMBER(K40/G40),IF(NOT(K40/G40=0),K40/G40, " "), " ")</f>
        <v>2.465272856130404</v>
      </c>
      <c r="N40" s="154" t="s">
        <v>227</v>
      </c>
    </row>
    <row r="41" spans="1:14" ht="34.200000000000003" x14ac:dyDescent="0.25">
      <c r="A41" s="152">
        <v>14</v>
      </c>
      <c r="B41" s="153" t="s">
        <v>228</v>
      </c>
      <c r="C41" s="134" t="s">
        <v>229</v>
      </c>
      <c r="D41" s="154" t="s">
        <v>192</v>
      </c>
      <c r="E41" s="155">
        <v>3.5000000000000001E-3</v>
      </c>
      <c r="F41" s="136" t="s">
        <v>230</v>
      </c>
      <c r="G41" s="136">
        <v>22.58</v>
      </c>
      <c r="H41" s="156">
        <v>16535.830000000002</v>
      </c>
      <c r="I41" s="156">
        <v>57.88</v>
      </c>
      <c r="J41" s="136" t="s">
        <v>231</v>
      </c>
      <c r="K41" s="136">
        <v>59.27</v>
      </c>
      <c r="L41" s="157"/>
      <c r="M41" s="156">
        <f>IF(ISNUMBER(K41/G41),IF(NOT(K41/G41=0),K41/G41, " "), " ")</f>
        <v>2.6248892825509302</v>
      </c>
      <c r="N41" s="154" t="s">
        <v>232</v>
      </c>
    </row>
    <row r="42" spans="1:14" ht="57" x14ac:dyDescent="0.25">
      <c r="A42" s="152">
        <v>15</v>
      </c>
      <c r="B42" s="153" t="s">
        <v>233</v>
      </c>
      <c r="C42" s="134" t="s">
        <v>234</v>
      </c>
      <c r="D42" s="154" t="s">
        <v>235</v>
      </c>
      <c r="E42" s="155">
        <v>1.605</v>
      </c>
      <c r="F42" s="136" t="s">
        <v>236</v>
      </c>
      <c r="G42" s="136">
        <v>19.739999999999998</v>
      </c>
      <c r="H42" s="156">
        <v>39.79</v>
      </c>
      <c r="I42" s="156">
        <v>63.86</v>
      </c>
      <c r="J42" s="136" t="s">
        <v>237</v>
      </c>
      <c r="K42" s="136">
        <v>65.39</v>
      </c>
      <c r="L42" s="157"/>
      <c r="M42" s="156">
        <f>IF(ISNUMBER(K42/G42),IF(NOT(K42/G42=0),K42/G42, " "), " ")</f>
        <v>3.3125633232016214</v>
      </c>
      <c r="N42" s="154" t="s">
        <v>238</v>
      </c>
    </row>
    <row r="43" spans="1:14" ht="57" x14ac:dyDescent="0.25">
      <c r="A43" s="152">
        <v>16</v>
      </c>
      <c r="B43" s="153" t="s">
        <v>239</v>
      </c>
      <c r="C43" s="134" t="s">
        <v>240</v>
      </c>
      <c r="D43" s="154" t="s">
        <v>235</v>
      </c>
      <c r="E43" s="155">
        <v>1.605</v>
      </c>
      <c r="F43" s="136" t="s">
        <v>241</v>
      </c>
      <c r="G43" s="136">
        <v>45.58</v>
      </c>
      <c r="H43" s="156">
        <v>92.03</v>
      </c>
      <c r="I43" s="156">
        <v>147.71</v>
      </c>
      <c r="J43" s="136" t="s">
        <v>242</v>
      </c>
      <c r="K43" s="136">
        <v>151.24</v>
      </c>
      <c r="L43" s="157"/>
      <c r="M43" s="156">
        <f>IF(ISNUMBER(K43/G43),IF(NOT(K43/G43=0),K43/G43, " "), " ")</f>
        <v>3.3181219833260207</v>
      </c>
      <c r="N43" s="154" t="s">
        <v>243</v>
      </c>
    </row>
    <row r="44" spans="1:14" ht="57" x14ac:dyDescent="0.25">
      <c r="A44" s="152">
        <v>17</v>
      </c>
      <c r="B44" s="153" t="s">
        <v>244</v>
      </c>
      <c r="C44" s="134" t="s">
        <v>245</v>
      </c>
      <c r="D44" s="154" t="s">
        <v>235</v>
      </c>
      <c r="E44" s="155">
        <v>1.3</v>
      </c>
      <c r="F44" s="136" t="s">
        <v>246</v>
      </c>
      <c r="G44" s="136">
        <v>83.53</v>
      </c>
      <c r="H44" s="156">
        <v>181</v>
      </c>
      <c r="I44" s="156">
        <v>235.3</v>
      </c>
      <c r="J44" s="136" t="s">
        <v>247</v>
      </c>
      <c r="K44" s="136">
        <v>240.27</v>
      </c>
      <c r="L44" s="157"/>
      <c r="M44" s="156">
        <f>IF(ISNUMBER(K44/G44),IF(NOT(K44/G44=0),K44/G44, " "), " ")</f>
        <v>2.8764515742846881</v>
      </c>
      <c r="N44" s="154" t="s">
        <v>248</v>
      </c>
    </row>
    <row r="45" spans="1:14" ht="34.200000000000003" x14ac:dyDescent="0.25">
      <c r="A45" s="152">
        <v>18</v>
      </c>
      <c r="B45" s="153" t="s">
        <v>249</v>
      </c>
      <c r="C45" s="134" t="s">
        <v>250</v>
      </c>
      <c r="D45" s="154" t="s">
        <v>192</v>
      </c>
      <c r="E45" s="155">
        <v>3.6659999999999999</v>
      </c>
      <c r="F45" s="136" t="s">
        <v>251</v>
      </c>
      <c r="G45" s="136">
        <v>11.4</v>
      </c>
      <c r="H45" s="156">
        <v>21.36</v>
      </c>
      <c r="I45" s="156">
        <v>78.3</v>
      </c>
      <c r="J45" s="136" t="s">
        <v>252</v>
      </c>
      <c r="K45" s="136">
        <v>79.89</v>
      </c>
      <c r="L45" s="157"/>
      <c r="M45" s="156">
        <f>IF(ISNUMBER(K45/G45),IF(NOT(K45/G45=0),K45/G45, " "), " ")</f>
        <v>7.007894736842105</v>
      </c>
      <c r="N45" s="154" t="s">
        <v>253</v>
      </c>
    </row>
    <row r="46" spans="1:14" ht="22.8" x14ac:dyDescent="0.25">
      <c r="A46" s="158">
        <v>19</v>
      </c>
      <c r="B46" s="159" t="s">
        <v>254</v>
      </c>
      <c r="C46" s="140" t="s">
        <v>255</v>
      </c>
      <c r="D46" s="160" t="s">
        <v>256</v>
      </c>
      <c r="E46" s="161">
        <v>6</v>
      </c>
      <c r="F46" s="142" t="s">
        <v>257</v>
      </c>
      <c r="G46" s="142">
        <v>111.6</v>
      </c>
      <c r="H46" s="162"/>
      <c r="I46" s="162"/>
      <c r="J46" s="142" t="s">
        <v>258</v>
      </c>
      <c r="K46" s="142">
        <v>206.88</v>
      </c>
      <c r="L46" s="163"/>
      <c r="M46" s="162">
        <f>IF(ISNUMBER(K46/G46),IF(NOT(K46/G46=0),K46/G46, " "), " ")</f>
        <v>1.8537634408602151</v>
      </c>
      <c r="N46" s="160"/>
    </row>
    <row r="47" spans="1:14" x14ac:dyDescent="0.25">
      <c r="A47" s="144" t="s">
        <v>144</v>
      </c>
      <c r="B47" s="145"/>
      <c r="C47" s="145"/>
      <c r="D47" s="145"/>
      <c r="E47" s="145"/>
      <c r="F47" s="145"/>
      <c r="G47" s="164">
        <v>582</v>
      </c>
      <c r="H47" s="165"/>
      <c r="I47" s="165"/>
      <c r="J47" s="165"/>
      <c r="K47" s="164">
        <v>3375</v>
      </c>
      <c r="L47" s="166"/>
      <c r="M47" s="164">
        <f ca="1">IF(ISNUMBER(INDIRECT("K" &amp; ROW())/INDIRECT("G" &amp; ROW())),INDIRECT("K" &amp; ROW())/INDIRECT("G" &amp; ROW()), " ")</f>
        <v>5.7989690721649483</v>
      </c>
      <c r="N47" s="146" t="s">
        <v>259</v>
      </c>
    </row>
    <row r="48" spans="1:14" x14ac:dyDescent="0.25">
      <c r="A48" s="144" t="s">
        <v>148</v>
      </c>
      <c r="B48" s="145"/>
      <c r="C48" s="145"/>
      <c r="D48" s="145"/>
      <c r="E48" s="145"/>
      <c r="F48" s="145"/>
      <c r="G48" s="164"/>
      <c r="H48" s="165"/>
      <c r="I48" s="165"/>
      <c r="J48" s="165"/>
      <c r="K48" s="164"/>
      <c r="L48" s="166"/>
      <c r="M48" s="164" t="str">
        <f ca="1">IF(ISNUMBER(INDIRECT("K" &amp; ROW())/INDIRECT("G" &amp; ROW())),INDIRECT("K" &amp; ROW())/INDIRECT("G" &amp; ROW()), " ")</f>
        <v xml:space="preserve"> </v>
      </c>
      <c r="N48" s="146" t="s">
        <v>259</v>
      </c>
    </row>
    <row r="49" spans="1:14" x14ac:dyDescent="0.25">
      <c r="A49" s="144" t="s">
        <v>149</v>
      </c>
      <c r="B49" s="145"/>
      <c r="C49" s="145"/>
      <c r="D49" s="145"/>
      <c r="E49" s="145"/>
      <c r="F49" s="145"/>
      <c r="G49" s="164">
        <v>209</v>
      </c>
      <c r="H49" s="165"/>
      <c r="I49" s="165"/>
      <c r="J49" s="165"/>
      <c r="K49" s="164">
        <v>2293</v>
      </c>
      <c r="L49" s="166"/>
      <c r="M49" s="164">
        <f ca="1">IF(ISNUMBER(INDIRECT("K" &amp; ROW())/INDIRECT("G" &amp; ROW())),INDIRECT("K" &amp; ROW())/INDIRECT("G" &amp; ROW()), " ")</f>
        <v>10.971291866028707</v>
      </c>
      <c r="N49" s="146" t="s">
        <v>259</v>
      </c>
    </row>
    <row r="50" spans="1:14" x14ac:dyDescent="0.25">
      <c r="A50" s="144" t="s">
        <v>150</v>
      </c>
      <c r="B50" s="145"/>
      <c r="C50" s="145"/>
      <c r="D50" s="145"/>
      <c r="E50" s="145"/>
      <c r="F50" s="145"/>
      <c r="G50" s="164">
        <v>368</v>
      </c>
      <c r="H50" s="165"/>
      <c r="I50" s="165"/>
      <c r="J50" s="165"/>
      <c r="K50" s="164">
        <v>1059</v>
      </c>
      <c r="L50" s="166"/>
      <c r="M50" s="164">
        <f ca="1">IF(ISNUMBER(INDIRECT("K" &amp; ROW())/INDIRECT("G" &amp; ROW())),INDIRECT("K" &amp; ROW())/INDIRECT("G" &amp; ROW()), " ")</f>
        <v>2.8777173913043477</v>
      </c>
      <c r="N50" s="146" t="s">
        <v>259</v>
      </c>
    </row>
    <row r="51" spans="1:14" x14ac:dyDescent="0.25">
      <c r="A51" s="144" t="s">
        <v>151</v>
      </c>
      <c r="B51" s="145"/>
      <c r="C51" s="145"/>
      <c r="D51" s="145"/>
      <c r="E51" s="145"/>
      <c r="F51" s="145"/>
      <c r="G51" s="164">
        <v>5</v>
      </c>
      <c r="H51" s="165"/>
      <c r="I51" s="165"/>
      <c r="J51" s="165"/>
      <c r="K51" s="164">
        <v>24</v>
      </c>
      <c r="L51" s="166"/>
      <c r="M51" s="164">
        <f ca="1">IF(ISNUMBER(INDIRECT("K" &amp; ROW())/INDIRECT("G" &amp; ROW())),INDIRECT("K" &amp; ROW())/INDIRECT("G" &amp; ROW()), " ")</f>
        <v>4.8</v>
      </c>
      <c r="N51" s="146" t="s">
        <v>259</v>
      </c>
    </row>
    <row r="52" spans="1:14" x14ac:dyDescent="0.25">
      <c r="A52" s="147" t="s">
        <v>152</v>
      </c>
      <c r="B52" s="148"/>
      <c r="C52" s="148"/>
      <c r="D52" s="148"/>
      <c r="E52" s="148"/>
      <c r="F52" s="148"/>
      <c r="G52" s="167">
        <v>215</v>
      </c>
      <c r="H52" s="168"/>
      <c r="I52" s="168"/>
      <c r="J52" s="168"/>
      <c r="K52" s="167">
        <v>2015</v>
      </c>
      <c r="L52" s="169"/>
      <c r="M52" s="167">
        <f ca="1">IF(ISNUMBER(INDIRECT("K" &amp; ROW())/INDIRECT("G" &amp; ROW())),INDIRECT("K" &amp; ROW())/INDIRECT("G" &amp; ROW()), " ")</f>
        <v>9.3720930232558146</v>
      </c>
      <c r="N52" s="149" t="s">
        <v>259</v>
      </c>
    </row>
    <row r="53" spans="1:14" x14ac:dyDescent="0.25">
      <c r="A53" s="147" t="s">
        <v>153</v>
      </c>
      <c r="B53" s="148"/>
      <c r="C53" s="148"/>
      <c r="D53" s="148"/>
      <c r="E53" s="148"/>
      <c r="F53" s="148"/>
      <c r="G53" s="167">
        <v>126</v>
      </c>
      <c r="H53" s="168"/>
      <c r="I53" s="168"/>
      <c r="J53" s="168"/>
      <c r="K53" s="167">
        <v>1104</v>
      </c>
      <c r="L53" s="169"/>
      <c r="M53" s="167">
        <f ca="1">IF(ISNUMBER(INDIRECT("K" &amp; ROW())/INDIRECT("G" &amp; ROW())),INDIRECT("K" &amp; ROW())/INDIRECT("G" &amp; ROW()), " ")</f>
        <v>8.7619047619047628</v>
      </c>
      <c r="N53" s="149" t="s">
        <v>259</v>
      </c>
    </row>
    <row r="54" spans="1:14" x14ac:dyDescent="0.25">
      <c r="A54" s="147" t="s">
        <v>154</v>
      </c>
      <c r="B54" s="148"/>
      <c r="C54" s="148"/>
      <c r="D54" s="148"/>
      <c r="E54" s="148"/>
      <c r="F54" s="148"/>
      <c r="G54" s="167"/>
      <c r="H54" s="168"/>
      <c r="I54" s="168"/>
      <c r="J54" s="168"/>
      <c r="K54" s="167"/>
      <c r="L54" s="169"/>
      <c r="M54" s="167" t="str">
        <f ca="1">IF(ISNUMBER(INDIRECT("K" &amp; ROW())/INDIRECT("G" &amp; ROW())),INDIRECT("K" &amp; ROW())/INDIRECT("G" &amp; ROW()), " ")</f>
        <v xml:space="preserve"> </v>
      </c>
      <c r="N54" s="149" t="s">
        <v>259</v>
      </c>
    </row>
    <row r="55" spans="1:14" ht="30" customHeight="1" x14ac:dyDescent="0.25">
      <c r="A55" s="144" t="s">
        <v>155</v>
      </c>
      <c r="B55" s="145"/>
      <c r="C55" s="145"/>
      <c r="D55" s="145"/>
      <c r="E55" s="145"/>
      <c r="F55" s="145"/>
      <c r="G55" s="164">
        <v>892</v>
      </c>
      <c r="H55" s="165"/>
      <c r="I55" s="165"/>
      <c r="J55" s="165"/>
      <c r="K55" s="164">
        <v>6351</v>
      </c>
      <c r="L55" s="166"/>
      <c r="M55" s="164">
        <f ca="1">IF(ISNUMBER(INDIRECT("K" &amp; ROW())/INDIRECT("G" &amp; ROW())),INDIRECT("K" &amp; ROW())/INDIRECT("G" &amp; ROW()), " ")</f>
        <v>7.1199551569506729</v>
      </c>
      <c r="N55" s="146" t="s">
        <v>259</v>
      </c>
    </row>
    <row r="56" spans="1:14" x14ac:dyDescent="0.25">
      <c r="A56" s="144" t="s">
        <v>156</v>
      </c>
      <c r="B56" s="145"/>
      <c r="C56" s="145"/>
      <c r="D56" s="145"/>
      <c r="E56" s="145"/>
      <c r="F56" s="145"/>
      <c r="G56" s="164">
        <v>31</v>
      </c>
      <c r="H56" s="165"/>
      <c r="I56" s="165"/>
      <c r="J56" s="165"/>
      <c r="K56" s="164">
        <v>143</v>
      </c>
      <c r="L56" s="166"/>
      <c r="M56" s="164">
        <f ca="1">IF(ISNUMBER(INDIRECT("K" &amp; ROW())/INDIRECT("G" &amp; ROW())),INDIRECT("K" &amp; ROW())/INDIRECT("G" &amp; ROW()), " ")</f>
        <v>4.612903225806452</v>
      </c>
      <c r="N56" s="146" t="s">
        <v>259</v>
      </c>
    </row>
    <row r="57" spans="1:14" x14ac:dyDescent="0.25">
      <c r="A57" s="144" t="s">
        <v>157</v>
      </c>
      <c r="B57" s="145"/>
      <c r="C57" s="145"/>
      <c r="D57" s="145"/>
      <c r="E57" s="145"/>
      <c r="F57" s="145"/>
      <c r="G57" s="164">
        <v>923</v>
      </c>
      <c r="H57" s="165"/>
      <c r="I57" s="165"/>
      <c r="J57" s="165"/>
      <c r="K57" s="164">
        <v>6494</v>
      </c>
      <c r="L57" s="166"/>
      <c r="M57" s="164">
        <f ca="1">IF(ISNUMBER(INDIRECT("K" &amp; ROW())/INDIRECT("G" &amp; ROW())),INDIRECT("K" &amp; ROW())/INDIRECT("G" &amp; ROW()), " ")</f>
        <v>7.0357529794149514</v>
      </c>
      <c r="N57" s="146" t="s">
        <v>259</v>
      </c>
    </row>
    <row r="58" spans="1:14" ht="30" customHeight="1" x14ac:dyDescent="0.25">
      <c r="A58" s="144" t="s">
        <v>158</v>
      </c>
      <c r="B58" s="145"/>
      <c r="C58" s="145"/>
      <c r="D58" s="145"/>
      <c r="E58" s="145"/>
      <c r="F58" s="145"/>
      <c r="G58" s="164">
        <v>77.17</v>
      </c>
      <c r="H58" s="165"/>
      <c r="I58" s="165"/>
      <c r="J58" s="165"/>
      <c r="K58" s="164">
        <v>286.66000000000003</v>
      </c>
      <c r="L58" s="166"/>
      <c r="M58" s="164">
        <f ca="1">IF(ISNUMBER(INDIRECT("K" &amp; ROW())/INDIRECT("G" &amp; ROW())),INDIRECT("K" &amp; ROW())/INDIRECT("G" &amp; ROW()), " ")</f>
        <v>3.7146559543864197</v>
      </c>
      <c r="N58" s="146" t="s">
        <v>259</v>
      </c>
    </row>
    <row r="59" spans="1:14" x14ac:dyDescent="0.25">
      <c r="A59" s="147" t="s">
        <v>159</v>
      </c>
      <c r="B59" s="148"/>
      <c r="C59" s="148"/>
      <c r="D59" s="148"/>
      <c r="E59" s="148"/>
      <c r="F59" s="148"/>
      <c r="G59" s="167">
        <v>1000.17</v>
      </c>
      <c r="H59" s="168"/>
      <c r="I59" s="168"/>
      <c r="J59" s="168"/>
      <c r="K59" s="167">
        <v>6780.66</v>
      </c>
      <c r="L59" s="169"/>
      <c r="M59" s="167">
        <f ca="1">IF(ISNUMBER(INDIRECT("K" &amp; ROW())/INDIRECT("G" &amp; ROW())),INDIRECT("K" &amp; ROW())/INDIRECT("G" &amp; ROW()), " ")</f>
        <v>6.779507483727766</v>
      </c>
      <c r="N59" s="149" t="s">
        <v>259</v>
      </c>
    </row>
    <row r="60" spans="1:14" x14ac:dyDescent="0.25">
      <c r="A60" s="48"/>
      <c r="G60" s="67"/>
      <c r="H60" s="68"/>
      <c r="I60" s="68"/>
      <c r="J60" s="68"/>
      <c r="K60" s="67"/>
      <c r="L60" s="69"/>
      <c r="M60" s="67"/>
      <c r="N60" s="48"/>
    </row>
    <row r="61" spans="1:14" x14ac:dyDescent="0.2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0"/>
      <c r="M61" s="29"/>
      <c r="N61" s="29"/>
    </row>
    <row r="62" spans="1:14" x14ac:dyDescent="0.25">
      <c r="A62" s="75" t="s">
        <v>69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  <row r="63" spans="1:14" x14ac:dyDescent="0.25">
      <c r="A63" s="3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0"/>
      <c r="M63" s="29"/>
      <c r="N63" s="29"/>
    </row>
    <row r="64" spans="1:14" x14ac:dyDescent="0.25">
      <c r="A64" s="75" t="s">
        <v>70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</sheetData>
  <mergeCells count="44">
    <mergeCell ref="A55:F55"/>
    <mergeCell ref="A56:F56"/>
    <mergeCell ref="A57:F57"/>
    <mergeCell ref="A58:F58"/>
    <mergeCell ref="A59:F59"/>
    <mergeCell ref="A49:F49"/>
    <mergeCell ref="A50:F50"/>
    <mergeCell ref="A51:F51"/>
    <mergeCell ref="A52:F52"/>
    <mergeCell ref="A53:F53"/>
    <mergeCell ref="A54:F54"/>
    <mergeCell ref="A24:N24"/>
    <mergeCell ref="A25:N25"/>
    <mergeCell ref="A30:N30"/>
    <mergeCell ref="A33:N33"/>
    <mergeCell ref="A47:F47"/>
    <mergeCell ref="A48:F4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2015-03-25T05:51:21Z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