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9" i="16"/>
  <c r="M30" i="16"/>
  <c r="M3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0" i="8"/>
  <c r="K69" i="8"/>
  <c r="H70" i="8"/>
  <c r="H69" i="8"/>
  <c r="J14" i="16"/>
  <c r="G14" i="16"/>
  <c r="K30" i="8"/>
  <c r="H30" i="8"/>
  <c r="A18" i="16"/>
  <c r="B34" i="8"/>
  <c r="M32" i="16"/>
  <c r="M36" i="16"/>
  <c r="M40" i="16"/>
  <c r="M44" i="16"/>
  <c r="M38" i="16"/>
  <c r="M39" i="16"/>
  <c r="M33" i="16"/>
  <c r="M37" i="16"/>
  <c r="M41" i="16"/>
  <c r="M34" i="16"/>
  <c r="M42" i="16"/>
  <c r="M43" i="16"/>
  <c r="M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<sst xmlns="http://schemas.openxmlformats.org/spreadsheetml/2006/main" count="248" uniqueCount="150">
  <si>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</si>
  <si>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</si>
  <si>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</si>
  <si>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</si>
  <si>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</si>
  <si>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</si>
  <si>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</si>
  <si>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</si>
  <si>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</si>
  <si>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</si>
  <si>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</si>
  <si>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</si>
  <si>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</si>
  <si>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</si>
  <si>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</si>
  <si>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</si>
  <si>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</si>
  <si>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</si>
  <si>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</si>
  <si>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</si>
  <si>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</si>
  <si>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</si>
  <si>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</si>
  <si>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</si>
  <si>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</si>
  <si>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</si>
  <si>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</si>
  <si>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</si>
  <si>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</si>
  <si>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</si>
  <si>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</si>
  <si>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</si>
  <si>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</si>
  <si>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</si>
  <si>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</si>
  <si>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</si>
  <si>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</si>
  <si>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</si>
  <si>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</si>
  <si>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</si>
  <si>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</si>
  <si>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</si>
  <si>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</si>
  <si>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</si>
  <si>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</si>
  <si>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</si>
  <si>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</si>
  <si>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</si>
  <si>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</si>
  <si>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</si>
  <si>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</si>
  <si>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</si>
  <si>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</si>
  <si>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</si>
  <si>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</si>
  <si>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</si>
  <si>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</si>
  <si>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</si>
  <si>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</si>
  <si>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</si>
  <si>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</si>
  <si>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</si>
  <si>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</si>
  <si>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</si>
  <si>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</si>
  <si>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</si>
  <si>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</si>
  <si>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</si>
  <si>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Ленина 12</t>
  </si>
  <si>
    <t>Сдал:  _________________ //</t>
  </si>
  <si>
    <t>Принял:  _________________ //</t>
  </si>
  <si>
    <t>Раздел 1. ФЕВРАЛЬ</t>
  </si>
  <si>
    <t>Перезапуск отопления</t>
  </si>
  <si>
    <t>ТЕРр65-23-2
Слив и наполнение водой системы отопления: с осмотром системы
1000 м3 объема здания
НР 63%=74%*0.85 от ФОТ
СП 40%=50%*0.8 от ФОТ</t>
  </si>
  <si>
    <t>0,864
63
40</t>
  </si>
  <si>
    <t>12
9
6</t>
  </si>
  <si>
    <t>130
82
52</t>
  </si>
  <si>
    <t>Р</t>
  </si>
  <si>
    <t>Раздел 2. АПРЕЛЬ</t>
  </si>
  <si>
    <t>кв.3,1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</si>
  <si>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</si>
  <si>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</si>
  <si>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</si>
  <si>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</si>
  <si>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</si>
  <si>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</si>
  <si>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</si>
  <si>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ИЮЛЬ</t>
  </si>
  <si>
    <t>Раздел 4. АВГУСТ</t>
  </si>
  <si>
    <t>кв.1-3</t>
  </si>
  <si>
    <t>0,09
88
48</t>
  </si>
  <si>
    <t>46
31
18</t>
  </si>
  <si>
    <t>30
_____
16</t>
  </si>
  <si>
    <t>391
290
158</t>
  </si>
  <si>
    <t>330
_____
60</t>
  </si>
  <si>
    <t>Раздел 5. СЕНТЯБРЬ</t>
  </si>
  <si>
    <t>кв.3</t>
  </si>
  <si>
    <t>0,03
88
48</t>
  </si>
  <si>
    <t>15
10
6</t>
  </si>
  <si>
    <t>10
_____
5</t>
  </si>
  <si>
    <t>130
97
53</t>
  </si>
  <si>
    <t>110
_____
20</t>
  </si>
  <si>
    <t>Итого прямые затраты по акту</t>
  </si>
  <si>
    <t>96
_____
42</t>
  </si>
  <si>
    <t>1046
_____
168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</si>
  <si>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</si>
  <si>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</si>
  <si>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</si>
  <si>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</si>
  <si>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</si>
  <si>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</si>
  <si>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</si>
  <si>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</si>
  <si>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</si>
  <si>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</si>
  <si>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</si>
  <si>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</si>
  <si>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</si>
  <si>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</si>
  <si>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</si>
  <si>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</si>
  <si>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</si>
  <si>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</si>
  <si>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</si>
  <si>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</si>
  <si>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</si>
  <si>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</si>
  <si>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</si>
  <si>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</si>
  <si>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</si>
  <si>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</si>
  <si>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</si>
  <si>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</si>
  <si>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</si>
  <si>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</si>
  <si>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</si>
  <si>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</si>
  <si>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</si>
  <si>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</si>
  <si>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</si>
  <si>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51531,66
</t>
  </si>
  <si>
    <t>08.05.170</t>
  </si>
  <si>
    <t>411-0001</t>
  </si>
  <si>
    <t>Вода</t>
  </si>
  <si>
    <t xml:space="preserve">м3
</t>
  </si>
  <si>
    <t xml:space="preserve">3,11
</t>
  </si>
  <si>
    <t xml:space="preserve">21,79
</t>
  </si>
  <si>
    <t>Среднее (26.01.015, 26.01.017)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</si>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</sst>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8"/>
  <sheetViews>
    <sheetView showGridLines="0" tabSelected="1" topLeftCell="D10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9.16</v>
      </c>
      <c r="X14" s="27">
        <v>9.16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302.03/1000</f>
        <v>0.30202999999999997</v>
      </c>
      <c r="I27" s="85"/>
      <c r="J27" s="35" t="s">
        <v>5</v>
      </c>
      <c r="K27" s="86">
        <f>2666.07/1000</f>
        <v>2.6660700000000004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9.1599999999999997E-3</v>
      </c>
      <c r="I30" s="85"/>
      <c r="J30" s="35" t="s">
        <v>7</v>
      </c>
      <c r="K30" s="86">
        <f>(X14+X15)/1000</f>
        <v>9.1599999999999997E-3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96</v>
      </c>
      <c r="Z30" s="71">
        <v>96</v>
      </c>
      <c r="AA30" s="71">
        <v>56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96/1000</f>
        <v>9.6000000000000002E-2</v>
      </c>
      <c r="I31" s="85"/>
      <c r="J31" s="35" t="s">
        <v>5</v>
      </c>
      <c r="K31" s="86">
        <f>1046/1000</f>
        <v>1.046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1046</v>
      </c>
      <c r="Z31" s="72">
        <v>888</v>
      </c>
      <c r="AA31" s="72">
        <v>492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1</v>
      </c>
      <c r="C42" s="140" t="s">
        <v>73</v>
      </c>
      <c r="D42" s="141" t="s">
        <v>74</v>
      </c>
      <c r="E42" s="142">
        <v>13.69</v>
      </c>
      <c r="F42" s="143">
        <v>13.69</v>
      </c>
      <c r="G42" s="142"/>
      <c r="H42" s="142" t="s">
        <v>75</v>
      </c>
      <c r="I42" s="142">
        <v>12</v>
      </c>
      <c r="J42" s="142"/>
      <c r="K42" s="142" t="s">
        <v>76</v>
      </c>
      <c r="L42" s="143">
        <v>130</v>
      </c>
      <c r="M42" s="143"/>
      <c r="N42" s="143" t="s">
        <v>77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78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79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8">
        <v>2</v>
      </c>
      <c r="B45" s="139">
        <v>2</v>
      </c>
      <c r="C45" s="140" t="s">
        <v>80</v>
      </c>
      <c r="D45" s="141" t="s">
        <v>81</v>
      </c>
      <c r="E45" s="142">
        <v>508.07</v>
      </c>
      <c r="F45" s="143" t="s">
        <v>82</v>
      </c>
      <c r="G45" s="142">
        <v>1.03</v>
      </c>
      <c r="H45" s="142" t="s">
        <v>83</v>
      </c>
      <c r="I45" s="142" t="s">
        <v>84</v>
      </c>
      <c r="J45" s="142"/>
      <c r="K45" s="142" t="s">
        <v>85</v>
      </c>
      <c r="L45" s="143" t="s">
        <v>86</v>
      </c>
      <c r="M45" s="143"/>
      <c r="N45" s="143" t="s">
        <v>77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87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57" x14ac:dyDescent="0.25">
      <c r="A47" s="138">
        <v>3</v>
      </c>
      <c r="B47" s="139">
        <v>3</v>
      </c>
      <c r="C47" s="140" t="s">
        <v>80</v>
      </c>
      <c r="D47" s="141" t="s">
        <v>81</v>
      </c>
      <c r="E47" s="142">
        <v>508.07</v>
      </c>
      <c r="F47" s="143" t="s">
        <v>82</v>
      </c>
      <c r="G47" s="142">
        <v>1.03</v>
      </c>
      <c r="H47" s="142" t="s">
        <v>83</v>
      </c>
      <c r="I47" s="142" t="s">
        <v>84</v>
      </c>
      <c r="J47" s="142"/>
      <c r="K47" s="142" t="s">
        <v>85</v>
      </c>
      <c r="L47" s="143" t="s">
        <v>86</v>
      </c>
      <c r="M47" s="143"/>
      <c r="N47" s="143" t="s">
        <v>77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88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89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8">
        <v>4</v>
      </c>
      <c r="B50" s="139">
        <v>4</v>
      </c>
      <c r="C50" s="140" t="s">
        <v>80</v>
      </c>
      <c r="D50" s="141" t="s">
        <v>90</v>
      </c>
      <c r="E50" s="142">
        <v>508.07</v>
      </c>
      <c r="F50" s="143" t="s">
        <v>82</v>
      </c>
      <c r="G50" s="142">
        <v>1.03</v>
      </c>
      <c r="H50" s="142" t="s">
        <v>91</v>
      </c>
      <c r="I50" s="142" t="s">
        <v>92</v>
      </c>
      <c r="J50" s="142"/>
      <c r="K50" s="142" t="s">
        <v>93</v>
      </c>
      <c r="L50" s="143" t="s">
        <v>94</v>
      </c>
      <c r="M50" s="143"/>
      <c r="N50" s="143" t="s">
        <v>77</v>
      </c>
      <c r="O50" s="143"/>
      <c r="P50" s="143"/>
      <c r="Q50" s="143"/>
      <c r="R50" s="143"/>
      <c r="S50" s="143"/>
      <c r="T50" s="143"/>
      <c r="U50" s="143"/>
      <c r="V50" s="143">
        <v>1</v>
      </c>
    </row>
    <row r="51" spans="1:22" ht="19.350000000000001" customHeight="1" x14ac:dyDescent="0.25">
      <c r="A51" s="128" t="s">
        <v>95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96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2">
        <v>5</v>
      </c>
      <c r="B53" s="133">
        <v>5</v>
      </c>
      <c r="C53" s="134" t="s">
        <v>80</v>
      </c>
      <c r="D53" s="135" t="s">
        <v>97</v>
      </c>
      <c r="E53" s="136">
        <v>508.07</v>
      </c>
      <c r="F53" s="137" t="s">
        <v>82</v>
      </c>
      <c r="G53" s="136">
        <v>1.03</v>
      </c>
      <c r="H53" s="136" t="s">
        <v>98</v>
      </c>
      <c r="I53" s="136" t="s">
        <v>99</v>
      </c>
      <c r="J53" s="136"/>
      <c r="K53" s="136" t="s">
        <v>100</v>
      </c>
      <c r="L53" s="137" t="s">
        <v>101</v>
      </c>
      <c r="M53" s="137"/>
      <c r="N53" s="137" t="s">
        <v>77</v>
      </c>
      <c r="O53" s="137"/>
      <c r="P53" s="137"/>
      <c r="Q53" s="137"/>
      <c r="R53" s="137"/>
      <c r="S53" s="137"/>
      <c r="T53" s="137"/>
      <c r="U53" s="137"/>
      <c r="V53" s="137"/>
    </row>
    <row r="54" spans="1:22" ht="57" x14ac:dyDescent="0.25">
      <c r="A54" s="138">
        <v>6</v>
      </c>
      <c r="B54" s="139">
        <v>6</v>
      </c>
      <c r="C54" s="140" t="s">
        <v>80</v>
      </c>
      <c r="D54" s="141" t="s">
        <v>97</v>
      </c>
      <c r="E54" s="142">
        <v>508.07</v>
      </c>
      <c r="F54" s="143" t="s">
        <v>82</v>
      </c>
      <c r="G54" s="142">
        <v>1.03</v>
      </c>
      <c r="H54" s="142" t="s">
        <v>98</v>
      </c>
      <c r="I54" s="142" t="s">
        <v>99</v>
      </c>
      <c r="J54" s="142"/>
      <c r="K54" s="142" t="s">
        <v>100</v>
      </c>
      <c r="L54" s="143" t="s">
        <v>101</v>
      </c>
      <c r="M54" s="143"/>
      <c r="N54" s="143" t="s">
        <v>77</v>
      </c>
      <c r="O54" s="143"/>
      <c r="P54" s="143"/>
      <c r="Q54" s="143"/>
      <c r="R54" s="143"/>
      <c r="S54" s="143"/>
      <c r="T54" s="143"/>
      <c r="U54" s="143"/>
      <c r="V54" s="143"/>
    </row>
    <row r="55" spans="1:22" ht="34.200000000000003" x14ac:dyDescent="0.25">
      <c r="A55" s="144" t="s">
        <v>102</v>
      </c>
      <c r="B55" s="145"/>
      <c r="C55" s="145"/>
      <c r="D55" s="145"/>
      <c r="E55" s="145"/>
      <c r="F55" s="145"/>
      <c r="G55" s="145"/>
      <c r="H55" s="146">
        <v>138</v>
      </c>
      <c r="I55" s="146" t="s">
        <v>103</v>
      </c>
      <c r="J55" s="146"/>
      <c r="K55" s="146">
        <v>1215</v>
      </c>
      <c r="L55" s="146" t="s">
        <v>104</v>
      </c>
      <c r="M55" s="146"/>
      <c r="N55" s="146"/>
      <c r="O55" s="146"/>
      <c r="P55" s="146"/>
      <c r="Q55" s="146"/>
      <c r="R55" s="146"/>
      <c r="S55" s="146"/>
      <c r="T55" s="146"/>
      <c r="U55" s="146"/>
      <c r="V55" s="146">
        <v>1</v>
      </c>
    </row>
    <row r="56" spans="1:22" x14ac:dyDescent="0.25">
      <c r="A56" s="144" t="s">
        <v>105</v>
      </c>
      <c r="B56" s="145"/>
      <c r="C56" s="145"/>
      <c r="D56" s="145"/>
      <c r="E56" s="145"/>
      <c r="F56" s="145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106</v>
      </c>
      <c r="B57" s="145"/>
      <c r="C57" s="145"/>
      <c r="D57" s="145"/>
      <c r="E57" s="145"/>
      <c r="F57" s="145"/>
      <c r="G57" s="145"/>
      <c r="H57" s="146">
        <v>96</v>
      </c>
      <c r="I57" s="146"/>
      <c r="J57" s="146"/>
      <c r="K57" s="146">
        <v>1046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107</v>
      </c>
      <c r="B58" s="145"/>
      <c r="C58" s="145"/>
      <c r="D58" s="145"/>
      <c r="E58" s="145"/>
      <c r="F58" s="145"/>
      <c r="G58" s="145"/>
      <c r="H58" s="146">
        <v>42</v>
      </c>
      <c r="I58" s="146"/>
      <c r="J58" s="146"/>
      <c r="K58" s="146">
        <v>168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108</v>
      </c>
      <c r="B59" s="145"/>
      <c r="C59" s="145"/>
      <c r="D59" s="145"/>
      <c r="E59" s="145"/>
      <c r="F59" s="145"/>
      <c r="G59" s="145"/>
      <c r="H59" s="146">
        <v>0</v>
      </c>
      <c r="I59" s="146"/>
      <c r="J59" s="146"/>
      <c r="K59" s="146">
        <v>1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109</v>
      </c>
      <c r="B60" s="148"/>
      <c r="C60" s="148"/>
      <c r="D60" s="148"/>
      <c r="E60" s="148"/>
      <c r="F60" s="148"/>
      <c r="G60" s="148"/>
      <c r="H60" s="149">
        <v>96</v>
      </c>
      <c r="I60" s="149"/>
      <c r="J60" s="149"/>
      <c r="K60" s="149">
        <v>888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110</v>
      </c>
      <c r="B61" s="148"/>
      <c r="C61" s="148"/>
      <c r="D61" s="148"/>
      <c r="E61" s="148"/>
      <c r="F61" s="148"/>
      <c r="G61" s="148"/>
      <c r="H61" s="149">
        <v>56</v>
      </c>
      <c r="I61" s="149"/>
      <c r="J61" s="149"/>
      <c r="K61" s="149">
        <v>492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111</v>
      </c>
      <c r="B62" s="148"/>
      <c r="C62" s="148"/>
      <c r="D62" s="148"/>
      <c r="E62" s="148"/>
      <c r="F62" s="148"/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ht="30" customHeight="1" x14ac:dyDescent="0.25">
      <c r="A63" s="144" t="s">
        <v>112</v>
      </c>
      <c r="B63" s="145"/>
      <c r="C63" s="145"/>
      <c r="D63" s="145"/>
      <c r="E63" s="145"/>
      <c r="F63" s="145"/>
      <c r="G63" s="145"/>
      <c r="H63" s="146">
        <v>27</v>
      </c>
      <c r="I63" s="146"/>
      <c r="J63" s="146"/>
      <c r="K63" s="146">
        <v>264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customHeight="1" x14ac:dyDescent="0.25">
      <c r="A64" s="144" t="s">
        <v>113</v>
      </c>
      <c r="B64" s="145"/>
      <c r="C64" s="145"/>
      <c r="D64" s="145"/>
      <c r="E64" s="145"/>
      <c r="F64" s="145"/>
      <c r="G64" s="145"/>
      <c r="H64" s="146">
        <v>263</v>
      </c>
      <c r="I64" s="146"/>
      <c r="J64" s="146"/>
      <c r="K64" s="146">
        <v>2331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114</v>
      </c>
      <c r="B65" s="145"/>
      <c r="C65" s="145"/>
      <c r="D65" s="145"/>
      <c r="E65" s="145"/>
      <c r="F65" s="145"/>
      <c r="G65" s="145"/>
      <c r="H65" s="146">
        <v>290</v>
      </c>
      <c r="I65" s="146"/>
      <c r="J65" s="146"/>
      <c r="K65" s="146">
        <v>2595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t="30" customHeight="1" x14ac:dyDescent="0.25">
      <c r="A66" s="144" t="s">
        <v>115</v>
      </c>
      <c r="B66" s="145"/>
      <c r="C66" s="145"/>
      <c r="D66" s="145"/>
      <c r="E66" s="145"/>
      <c r="F66" s="145"/>
      <c r="G66" s="145"/>
      <c r="H66" s="146">
        <v>12.03</v>
      </c>
      <c r="I66" s="146"/>
      <c r="J66" s="146"/>
      <c r="K66" s="146">
        <v>71.069999999999993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116</v>
      </c>
      <c r="B67" s="148"/>
      <c r="C67" s="148"/>
      <c r="D67" s="148"/>
      <c r="E67" s="148"/>
      <c r="F67" s="148"/>
      <c r="G67" s="148"/>
      <c r="H67" s="149">
        <v>302.02999999999997</v>
      </c>
      <c r="I67" s="149"/>
      <c r="J67" s="149"/>
      <c r="K67" s="149">
        <v>2666.07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50"/>
      <c r="B68" s="39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62</v>
      </c>
      <c r="D69" s="48"/>
      <c r="E69" s="48"/>
      <c r="F69" s="48"/>
      <c r="G69" s="48"/>
      <c r="H69" s="74">
        <f>IF(ISBLANK(Y30),"",ROUND(Z30/Y30,2)*100)</f>
        <v>100</v>
      </c>
      <c r="I69" s="48"/>
      <c r="J69" s="48"/>
      <c r="K69" s="74">
        <f>IF(ISBLANK(Y31),"",ROUND(Z31/Y31,2)*100)</f>
        <v>85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63</v>
      </c>
      <c r="D70" s="48"/>
      <c r="E70" s="48"/>
      <c r="F70" s="48"/>
      <c r="G70" s="48"/>
      <c r="H70" s="45">
        <f>IF(ISBLANK(Y30),"",ROUND(AA30/Y30,2)*100)</f>
        <v>57.999999999999993</v>
      </c>
      <c r="I70" s="48"/>
      <c r="J70" s="48"/>
      <c r="K70" s="45">
        <f>IF(ISBLANK(Y31),"",ROUND(AA31/Y31,2)*100)</f>
        <v>47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28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69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3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70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46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</sheetData>
  <mergeCells count="54">
    <mergeCell ref="A64:G64"/>
    <mergeCell ref="A65:G65"/>
    <mergeCell ref="A66:G66"/>
    <mergeCell ref="A67:G67"/>
    <mergeCell ref="A58:G58"/>
    <mergeCell ref="A59:G59"/>
    <mergeCell ref="A60:G60"/>
    <mergeCell ref="A61:G61"/>
    <mergeCell ref="A62:G62"/>
    <mergeCell ref="A63:G63"/>
    <mergeCell ref="A49:V49"/>
    <mergeCell ref="A51:V51"/>
    <mergeCell ref="A52:V52"/>
    <mergeCell ref="A55:G55"/>
    <mergeCell ref="A56:G56"/>
    <mergeCell ref="A57:G57"/>
    <mergeCell ref="A40:V40"/>
    <mergeCell ref="A41:V41"/>
    <mergeCell ref="A43:V43"/>
    <mergeCell ref="A44:V44"/>
    <mergeCell ref="A46:V46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302.03/1000</f>
        <v>0.30202999999999997</v>
      </c>
      <c r="H11" s="85"/>
      <c r="I11" s="55" t="s">
        <v>5</v>
      </c>
      <c r="J11" s="86">
        <f>2666.07/1000</f>
        <v>2.6660700000000004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9.1599999999999997E-3</v>
      </c>
      <c r="H14" s="85"/>
      <c r="I14" s="55" t="s">
        <v>7</v>
      </c>
      <c r="J14" s="86">
        <f>(P14+P15)/1000</f>
        <v>9.1599999999999997E-3</v>
      </c>
      <c r="K14" s="87"/>
      <c r="L14" s="58">
        <v>96</v>
      </c>
      <c r="M14" s="35" t="s">
        <v>7</v>
      </c>
      <c r="N14" s="57"/>
      <c r="O14" s="26">
        <v>9.16</v>
      </c>
      <c r="P14" s="27">
        <v>9.16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96/1000</f>
        <v>9.6000000000000002E-2</v>
      </c>
      <c r="H15" s="117"/>
      <c r="I15" s="55" t="s">
        <v>5</v>
      </c>
      <c r="J15" s="86">
        <f>1046/1000</f>
        <v>1.046</v>
      </c>
      <c r="K15" s="87"/>
      <c r="L15" s="59">
        <v>1046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120</v>
      </c>
      <c r="C26" s="134" t="s">
        <v>121</v>
      </c>
      <c r="D26" s="154" t="s">
        <v>122</v>
      </c>
      <c r="E26" s="155">
        <v>8.06</v>
      </c>
      <c r="F26" s="136" t="s">
        <v>123</v>
      </c>
      <c r="G26" s="136">
        <v>83.26</v>
      </c>
      <c r="H26" s="156"/>
      <c r="I26" s="156"/>
      <c r="J26" s="136" t="s">
        <v>124</v>
      </c>
      <c r="K26" s="136">
        <v>918.12</v>
      </c>
      <c r="L26" s="157"/>
      <c r="M26" s="156">
        <f>IF(ISNUMBER(K26/G26),IF(NOT(K26/G26=0),K26/G26, " "), " ")</f>
        <v>11.027143886620225</v>
      </c>
      <c r="N26" s="154"/>
    </row>
    <row r="27" spans="1:23" s="29" customFormat="1" ht="22.8" x14ac:dyDescent="0.25">
      <c r="A27" s="152">
        <v>2</v>
      </c>
      <c r="B27" s="153" t="s">
        <v>125</v>
      </c>
      <c r="C27" s="134" t="s">
        <v>126</v>
      </c>
      <c r="D27" s="154" t="s">
        <v>122</v>
      </c>
      <c r="E27" s="155">
        <v>1.1000000000000001</v>
      </c>
      <c r="F27" s="136" t="s">
        <v>127</v>
      </c>
      <c r="G27" s="136">
        <v>11.86</v>
      </c>
      <c r="H27" s="156"/>
      <c r="I27" s="156"/>
      <c r="J27" s="136" t="s">
        <v>128</v>
      </c>
      <c r="K27" s="136">
        <v>130.75</v>
      </c>
      <c r="L27" s="157"/>
      <c r="M27" s="156">
        <f>IF(ISNUMBER(K27/G27),IF(NOT(K27/G27=0),K27/G27, " "), " ")</f>
        <v>11.024451939291737</v>
      </c>
      <c r="N27" s="154"/>
    </row>
    <row r="28" spans="1:23" s="29" customFormat="1" ht="19.350000000000001" customHeight="1" x14ac:dyDescent="0.25">
      <c r="A28" s="128" t="s">
        <v>129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45.6" x14ac:dyDescent="0.25">
      <c r="A29" s="152">
        <v>3</v>
      </c>
      <c r="B29" s="153" t="s">
        <v>130</v>
      </c>
      <c r="C29" s="134" t="s">
        <v>131</v>
      </c>
      <c r="D29" s="154" t="s">
        <v>132</v>
      </c>
      <c r="E29" s="155">
        <v>0.5</v>
      </c>
      <c r="F29" s="136" t="s">
        <v>133</v>
      </c>
      <c r="G29" s="136">
        <v>11.4</v>
      </c>
      <c r="H29" s="156">
        <v>118.14</v>
      </c>
      <c r="I29" s="156">
        <v>59.07</v>
      </c>
      <c r="J29" s="136" t="s">
        <v>134</v>
      </c>
      <c r="K29" s="136">
        <v>60.31</v>
      </c>
      <c r="L29" s="157"/>
      <c r="M29" s="156">
        <f>IF(ISNUMBER(K29/G29),IF(NOT(K29/G29=0),K29/G29, " "), " ")</f>
        <v>5.2903508771929824</v>
      </c>
      <c r="N29" s="154" t="s">
        <v>135</v>
      </c>
    </row>
    <row r="30" spans="1:23" ht="34.200000000000003" x14ac:dyDescent="0.25">
      <c r="A30" s="152">
        <v>4</v>
      </c>
      <c r="B30" s="153" t="s">
        <v>136</v>
      </c>
      <c r="C30" s="134" t="s">
        <v>137</v>
      </c>
      <c r="D30" s="154" t="s">
        <v>138</v>
      </c>
      <c r="E30" s="155">
        <v>1.5E-3</v>
      </c>
      <c r="F30" s="136" t="s">
        <v>139</v>
      </c>
      <c r="G30" s="136">
        <v>31.36</v>
      </c>
      <c r="H30" s="156">
        <v>50416.65</v>
      </c>
      <c r="I30" s="156">
        <v>75.63</v>
      </c>
      <c r="J30" s="136" t="s">
        <v>140</v>
      </c>
      <c r="K30" s="136">
        <v>77.31</v>
      </c>
      <c r="L30" s="157"/>
      <c r="M30" s="156">
        <f>IF(ISNUMBER(K30/G30),IF(NOT(K30/G30=0),K30/G30, " "), " ")</f>
        <v>2.4652423469387754</v>
      </c>
      <c r="N30" s="154" t="s">
        <v>141</v>
      </c>
    </row>
    <row r="31" spans="1:23" ht="34.200000000000003" x14ac:dyDescent="0.25">
      <c r="A31" s="158">
        <v>5</v>
      </c>
      <c r="B31" s="159" t="s">
        <v>142</v>
      </c>
      <c r="C31" s="140" t="s">
        <v>143</v>
      </c>
      <c r="D31" s="160" t="s">
        <v>144</v>
      </c>
      <c r="E31" s="161">
        <v>1.95</v>
      </c>
      <c r="F31" s="142" t="s">
        <v>145</v>
      </c>
      <c r="G31" s="142">
        <v>6.06</v>
      </c>
      <c r="H31" s="162">
        <v>21.36</v>
      </c>
      <c r="I31" s="162">
        <v>41.65</v>
      </c>
      <c r="J31" s="142" t="s">
        <v>146</v>
      </c>
      <c r="K31" s="142">
        <v>42.5</v>
      </c>
      <c r="L31" s="163"/>
      <c r="M31" s="162">
        <f>IF(ISNUMBER(K31/G31),IF(NOT(K31/G31=0),K31/G31, " "), " ")</f>
        <v>7.0132013201320138</v>
      </c>
      <c r="N31" s="160" t="s">
        <v>147</v>
      </c>
    </row>
    <row r="32" spans="1:23" x14ac:dyDescent="0.25">
      <c r="A32" s="144" t="s">
        <v>102</v>
      </c>
      <c r="B32" s="145"/>
      <c r="C32" s="145"/>
      <c r="D32" s="145"/>
      <c r="E32" s="145"/>
      <c r="F32" s="145"/>
      <c r="G32" s="164">
        <v>138</v>
      </c>
      <c r="H32" s="165"/>
      <c r="I32" s="165"/>
      <c r="J32" s="165"/>
      <c r="K32" s="164">
        <v>1215</v>
      </c>
      <c r="L32" s="166"/>
      <c r="M32" s="164">
        <f ca="1">IF(ISNUMBER(INDIRECT("K" &amp; ROW())/INDIRECT("G" &amp; ROW())),INDIRECT("K" &amp; ROW())/INDIRECT("G" &amp; ROW()), " ")</f>
        <v>8.804347826086957</v>
      </c>
      <c r="N32" s="146" t="s">
        <v>148</v>
      </c>
    </row>
    <row r="33" spans="1:14" x14ac:dyDescent="0.25">
      <c r="A33" s="144" t="s">
        <v>105</v>
      </c>
      <c r="B33" s="145"/>
      <c r="C33" s="145"/>
      <c r="D33" s="145"/>
      <c r="E33" s="145"/>
      <c r="F33" s="145"/>
      <c r="G33" s="164"/>
      <c r="H33" s="165"/>
      <c r="I33" s="165"/>
      <c r="J33" s="165"/>
      <c r="K33" s="164"/>
      <c r="L33" s="166"/>
      <c r="M33" s="164" t="str">
        <f ca="1">IF(ISNUMBER(INDIRECT("K" &amp; ROW())/INDIRECT("G" &amp; ROW())),INDIRECT("K" &amp; ROW())/INDIRECT("G" &amp; ROW()), " ")</f>
        <v xml:space="preserve"> </v>
      </c>
      <c r="N33" s="146" t="s">
        <v>148</v>
      </c>
    </row>
    <row r="34" spans="1:14" x14ac:dyDescent="0.25">
      <c r="A34" s="144" t="s">
        <v>106</v>
      </c>
      <c r="B34" s="145"/>
      <c r="C34" s="145"/>
      <c r="D34" s="145"/>
      <c r="E34" s="145"/>
      <c r="F34" s="145"/>
      <c r="G34" s="164">
        <v>96</v>
      </c>
      <c r="H34" s="165"/>
      <c r="I34" s="165"/>
      <c r="J34" s="165"/>
      <c r="K34" s="164">
        <v>1046</v>
      </c>
      <c r="L34" s="166"/>
      <c r="M34" s="164">
        <f ca="1">IF(ISNUMBER(INDIRECT("K" &amp; ROW())/INDIRECT("G" &amp; ROW())),INDIRECT("K" &amp; ROW())/INDIRECT("G" &amp; ROW()), " ")</f>
        <v>10.895833333333334</v>
      </c>
      <c r="N34" s="146" t="s">
        <v>148</v>
      </c>
    </row>
    <row r="35" spans="1:14" x14ac:dyDescent="0.25">
      <c r="A35" s="144" t="s">
        <v>107</v>
      </c>
      <c r="B35" s="145"/>
      <c r="C35" s="145"/>
      <c r="D35" s="145"/>
      <c r="E35" s="145"/>
      <c r="F35" s="145"/>
      <c r="G35" s="164">
        <v>42</v>
      </c>
      <c r="H35" s="165"/>
      <c r="I35" s="165"/>
      <c r="J35" s="165"/>
      <c r="K35" s="164">
        <v>168</v>
      </c>
      <c r="L35" s="166"/>
      <c r="M35" s="164">
        <f ca="1">IF(ISNUMBER(INDIRECT("K" &amp; ROW())/INDIRECT("G" &amp; ROW())),INDIRECT("K" &amp; ROW())/INDIRECT("G" &amp; ROW()), " ")</f>
        <v>4</v>
      </c>
      <c r="N35" s="146" t="s">
        <v>148</v>
      </c>
    </row>
    <row r="36" spans="1:14" x14ac:dyDescent="0.25">
      <c r="A36" s="144" t="s">
        <v>108</v>
      </c>
      <c r="B36" s="145"/>
      <c r="C36" s="145"/>
      <c r="D36" s="145"/>
      <c r="E36" s="145"/>
      <c r="F36" s="145"/>
      <c r="G36" s="164">
        <v>0</v>
      </c>
      <c r="H36" s="165"/>
      <c r="I36" s="165"/>
      <c r="J36" s="165"/>
      <c r="K36" s="164">
        <v>1</v>
      </c>
      <c r="L36" s="166"/>
      <c r="M36" s="164" t="str">
        <f ca="1">IF(ISNUMBER(INDIRECT("K" &amp; ROW())/INDIRECT("G" &amp; ROW())),INDIRECT("K" &amp; ROW())/INDIRECT("G" &amp; ROW()), " ")</f>
        <v xml:space="preserve"> </v>
      </c>
      <c r="N36" s="146" t="s">
        <v>148</v>
      </c>
    </row>
    <row r="37" spans="1:14" x14ac:dyDescent="0.25">
      <c r="A37" s="147" t="s">
        <v>109</v>
      </c>
      <c r="B37" s="148"/>
      <c r="C37" s="148"/>
      <c r="D37" s="148"/>
      <c r="E37" s="148"/>
      <c r="F37" s="148"/>
      <c r="G37" s="167">
        <v>96</v>
      </c>
      <c r="H37" s="168"/>
      <c r="I37" s="168"/>
      <c r="J37" s="168"/>
      <c r="K37" s="167">
        <v>888</v>
      </c>
      <c r="L37" s="169"/>
      <c r="M37" s="167">
        <f ca="1">IF(ISNUMBER(INDIRECT("K" &amp; ROW())/INDIRECT("G" &amp; ROW())),INDIRECT("K" &amp; ROW())/INDIRECT("G" &amp; ROW()), " ")</f>
        <v>9.25</v>
      </c>
      <c r="N37" s="149" t="s">
        <v>148</v>
      </c>
    </row>
    <row r="38" spans="1:14" x14ac:dyDescent="0.25">
      <c r="A38" s="147" t="s">
        <v>110</v>
      </c>
      <c r="B38" s="148"/>
      <c r="C38" s="148"/>
      <c r="D38" s="148"/>
      <c r="E38" s="148"/>
      <c r="F38" s="148"/>
      <c r="G38" s="167">
        <v>56</v>
      </c>
      <c r="H38" s="168"/>
      <c r="I38" s="168"/>
      <c r="J38" s="168"/>
      <c r="K38" s="167">
        <v>492</v>
      </c>
      <c r="L38" s="169"/>
      <c r="M38" s="167">
        <f ca="1">IF(ISNUMBER(INDIRECT("K" &amp; ROW())/INDIRECT("G" &amp; ROW())),INDIRECT("K" &amp; ROW())/INDIRECT("G" &amp; ROW()), " ")</f>
        <v>8.7857142857142865</v>
      </c>
      <c r="N38" s="149" t="s">
        <v>148</v>
      </c>
    </row>
    <row r="39" spans="1:14" x14ac:dyDescent="0.25">
      <c r="A39" s="147" t="s">
        <v>111</v>
      </c>
      <c r="B39" s="148"/>
      <c r="C39" s="148"/>
      <c r="D39" s="148"/>
      <c r="E39" s="148"/>
      <c r="F39" s="148"/>
      <c r="G39" s="167"/>
      <c r="H39" s="168"/>
      <c r="I39" s="168"/>
      <c r="J39" s="168"/>
      <c r="K39" s="167"/>
      <c r="L39" s="169"/>
      <c r="M39" s="167" t="str">
        <f ca="1">IF(ISNUMBER(INDIRECT("K" &amp; ROW())/INDIRECT("G" &amp; ROW())),INDIRECT("K" &amp; ROW())/INDIRECT("G" &amp; ROW()), " ")</f>
        <v xml:space="preserve"> </v>
      </c>
      <c r="N39" s="149" t="s">
        <v>148</v>
      </c>
    </row>
    <row r="40" spans="1:14" ht="30" customHeight="1" x14ac:dyDescent="0.25">
      <c r="A40" s="144" t="s">
        <v>112</v>
      </c>
      <c r="B40" s="145"/>
      <c r="C40" s="145"/>
      <c r="D40" s="145"/>
      <c r="E40" s="145"/>
      <c r="F40" s="145"/>
      <c r="G40" s="164">
        <v>27</v>
      </c>
      <c r="H40" s="165"/>
      <c r="I40" s="165"/>
      <c r="J40" s="165"/>
      <c r="K40" s="164">
        <v>264</v>
      </c>
      <c r="L40" s="166"/>
      <c r="M40" s="164">
        <f ca="1">IF(ISNUMBER(INDIRECT("K" &amp; ROW())/INDIRECT("G" &amp; ROW())),INDIRECT("K" &amp; ROW())/INDIRECT("G" &amp; ROW()), " ")</f>
        <v>9.7777777777777786</v>
      </c>
      <c r="N40" s="146" t="s">
        <v>148</v>
      </c>
    </row>
    <row r="41" spans="1:14" ht="30" customHeight="1" x14ac:dyDescent="0.25">
      <c r="A41" s="144" t="s">
        <v>113</v>
      </c>
      <c r="B41" s="145"/>
      <c r="C41" s="145"/>
      <c r="D41" s="145"/>
      <c r="E41" s="145"/>
      <c r="F41" s="145"/>
      <c r="G41" s="164">
        <v>263</v>
      </c>
      <c r="H41" s="165"/>
      <c r="I41" s="165"/>
      <c r="J41" s="165"/>
      <c r="K41" s="164">
        <v>2331</v>
      </c>
      <c r="L41" s="166"/>
      <c r="M41" s="164">
        <f ca="1">IF(ISNUMBER(INDIRECT("K" &amp; ROW())/INDIRECT("G" &amp; ROW())),INDIRECT("K" &amp; ROW())/INDIRECT("G" &amp; ROW()), " ")</f>
        <v>8.8631178707224336</v>
      </c>
      <c r="N41" s="146" t="s">
        <v>148</v>
      </c>
    </row>
    <row r="42" spans="1:14" x14ac:dyDescent="0.25">
      <c r="A42" s="144" t="s">
        <v>114</v>
      </c>
      <c r="B42" s="145"/>
      <c r="C42" s="145"/>
      <c r="D42" s="145"/>
      <c r="E42" s="145"/>
      <c r="F42" s="145"/>
      <c r="G42" s="164">
        <v>290</v>
      </c>
      <c r="H42" s="165"/>
      <c r="I42" s="165"/>
      <c r="J42" s="165"/>
      <c r="K42" s="164">
        <v>2595</v>
      </c>
      <c r="L42" s="166"/>
      <c r="M42" s="164">
        <f ca="1">IF(ISNUMBER(INDIRECT("K" &amp; ROW())/INDIRECT("G" &amp; ROW())),INDIRECT("K" &amp; ROW())/INDIRECT("G" &amp; ROW()), " ")</f>
        <v>8.9482758620689662</v>
      </c>
      <c r="N42" s="146" t="s">
        <v>148</v>
      </c>
    </row>
    <row r="43" spans="1:14" ht="30" customHeight="1" x14ac:dyDescent="0.25">
      <c r="A43" s="144" t="s">
        <v>115</v>
      </c>
      <c r="B43" s="145"/>
      <c r="C43" s="145"/>
      <c r="D43" s="145"/>
      <c r="E43" s="145"/>
      <c r="F43" s="145"/>
      <c r="G43" s="164">
        <v>12.03</v>
      </c>
      <c r="H43" s="165"/>
      <c r="I43" s="165"/>
      <c r="J43" s="165"/>
      <c r="K43" s="164">
        <v>71.069999999999993</v>
      </c>
      <c r="L43" s="166"/>
      <c r="M43" s="164">
        <f ca="1">IF(ISNUMBER(INDIRECT("K" &amp; ROW())/INDIRECT("G" &amp; ROW())),INDIRECT("K" &amp; ROW())/INDIRECT("G" &amp; ROW()), " ")</f>
        <v>5.9077306733167081</v>
      </c>
      <c r="N43" s="146" t="s">
        <v>148</v>
      </c>
    </row>
    <row r="44" spans="1:14" x14ac:dyDescent="0.25">
      <c r="A44" s="147" t="s">
        <v>116</v>
      </c>
      <c r="B44" s="148"/>
      <c r="C44" s="148"/>
      <c r="D44" s="148"/>
      <c r="E44" s="148"/>
      <c r="F44" s="148"/>
      <c r="G44" s="167">
        <v>302.02999999999997</v>
      </c>
      <c r="H44" s="168"/>
      <c r="I44" s="168"/>
      <c r="J44" s="168"/>
      <c r="K44" s="167">
        <v>2666.07</v>
      </c>
      <c r="L44" s="169"/>
      <c r="M44" s="167">
        <f ca="1">IF(ISNUMBER(INDIRECT("K" &amp; ROW())/INDIRECT("G" &amp; ROW())),INDIRECT("K" &amp; ROW())/INDIRECT("G" &amp; ROW()), " ")</f>
        <v>8.8271694864748547</v>
      </c>
      <c r="N44" s="149" t="s">
        <v>148</v>
      </c>
    </row>
    <row r="45" spans="1:14" x14ac:dyDescent="0.25">
      <c r="A45" s="48"/>
      <c r="G45" s="67"/>
      <c r="H45" s="68"/>
      <c r="I45" s="68"/>
      <c r="J45" s="68"/>
      <c r="K45" s="67"/>
      <c r="L45" s="69"/>
      <c r="M45" s="67"/>
      <c r="N45" s="48"/>
    </row>
    <row r="46" spans="1:14" x14ac:dyDescent="0.25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75" t="s">
        <v>69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3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  <row r="49" spans="1:14" x14ac:dyDescent="0.25">
      <c r="A49" s="75" t="s">
        <v>70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</sheetData>
  <mergeCells count="43">
    <mergeCell ref="A41:F41"/>
    <mergeCell ref="A42:F42"/>
    <mergeCell ref="A43:F43"/>
    <mergeCell ref="A44:F44"/>
    <mergeCell ref="A35:F35"/>
    <mergeCell ref="A36:F36"/>
    <mergeCell ref="A37:F37"/>
    <mergeCell ref="A38:F38"/>
    <mergeCell ref="A39:F39"/>
    <mergeCell ref="A40:F40"/>
    <mergeCell ref="A24:N24"/>
    <mergeCell ref="A25:N25"/>
    <mergeCell ref="A28:N28"/>
    <mergeCell ref="A32:F32"/>
    <mergeCell ref="A33:F33"/>
    <mergeCell ref="A34:F3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2015-03-25T05:53:46Z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