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3" i="16"/>
  <c r="M34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0" i="8"/>
  <c r="K69" i="8"/>
  <c r="H70" i="8"/>
  <c r="H69" i="8"/>
  <c r="J14" i="16"/>
  <c r="G14" i="16"/>
  <c r="K30" i="8"/>
  <c r="H30" i="8"/>
  <c r="A18" i="16"/>
  <c r="B34" i="8"/>
  <c r="M57" i="16"/>
  <c r="M61" i="16"/>
  <c r="M65" i="16"/>
  <c r="M69" i="16"/>
  <c r="M58" i="16"/>
  <c r="M62" i="16"/>
  <c r="M66" i="16"/>
  <c r="M63" i="16"/>
  <c r="M60" i="16"/>
  <c r="M68" i="16"/>
  <c r="M59" i="16"/>
  <c r="M67" i="16"/>
  <c r="M6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<sst xmlns="http://schemas.openxmlformats.org/spreadsheetml/2006/main" count="381" uniqueCount="271">
  <si>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</si>
  <si>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</si>
  <si>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</si>
  <si>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</si>
  <si>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</si>
  <si>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</si>
  <si>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</si>
  <si>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</si>
  <si>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</si>
  <si>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</si>
  <si>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</si>
  <si>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</si>
  <si>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</si>
  <si>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</si>
  <si>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</si>
  <si>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</si>
  <si>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</si>
  <si>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</si>
  <si>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</si>
  <si>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</si>
  <si>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</si>
  <si>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</si>
  <si>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</si>
  <si>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</si>
  <si>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</si>
  <si>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</si>
  <si>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</si>
  <si>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</si>
  <si>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</si>
  <si>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</si>
  <si>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</si>
  <si>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</si>
  <si>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</si>
  <si>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</si>
  <si>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</si>
  <si>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</si>
  <si>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</si>
  <si>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</si>
  <si>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</si>
  <si>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</si>
  <si>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</si>
  <si>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</si>
  <si>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</si>
  <si>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</si>
  <si>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</si>
  <si>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</si>
  <si>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</si>
  <si>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</si>
  <si>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</si>
  <si>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</si>
  <si>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</si>
  <si>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</si>
  <si>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</si>
  <si>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</si>
  <si>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</si>
  <si>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</si>
  <si>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</si>
  <si>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</si>
  <si>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</si>
  <si>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</si>
  <si>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</si>
  <si>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</si>
  <si>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</si>
  <si>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</si>
  <si>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</si>
  <si>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</si>
  <si>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</si>
  <si>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</si>
  <si>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Ленина 10</t>
  </si>
  <si>
    <t>Сдал:  _________________ //</t>
  </si>
  <si>
    <t>Принял:  _________________ //</t>
  </si>
  <si>
    <t>Раздел 1. ЯНВАРЬ</t>
  </si>
  <si>
    <t>кв.2</t>
  </si>
  <si>
    <t>ТЕРр66-47-1
Санация внутренней поверхности стальных труб водопроводных сетей методом нанесения цементно-песчаного раствора, диаметром: до 200 мм
100 м трубопровода
121 710,22 = 121 985,06 - 0,006 x 11 520,00 - 0,38 x 9,80 - 0,6 x 270,00 - 0,1 x 400,00
НР 92%=108%*0.85 от ФОТ
СП 54%=68%*0.8 от ФОТ</t>
  </si>
  <si>
    <t>0,002
92
54</t>
  </si>
  <si>
    <t>5122,02
_____
1639,45</t>
  </si>
  <si>
    <t>114948,75
_____
1944,6</t>
  </si>
  <si>
    <t>243
15
10</t>
  </si>
  <si>
    <t>10
_____
3</t>
  </si>
  <si>
    <t>230
_____
4</t>
  </si>
  <si>
    <t>656
144
84</t>
  </si>
  <si>
    <t>113
_____
14</t>
  </si>
  <si>
    <t>Р</t>
  </si>
  <si>
    <t>529
_____
43</t>
  </si>
  <si>
    <t>Раздел 2. МАЙ</t>
  </si>
  <si>
    <t>кв.3</t>
  </si>
  <si>
    <t>ТЕРр65-18-1
Прим.Протяжка резьб.оедин. диаметром: до 100 мм без снятия с места
100 шт. арматуры
НР 88%=103%*0.85 от ФОТ
СП 48%=60%*0.8 от ФОТ</t>
  </si>
  <si>
    <t>0,05
88
48</t>
  </si>
  <si>
    <t>3302,21
_____
801,06</t>
  </si>
  <si>
    <t>205
170
99</t>
  </si>
  <si>
    <t>165
_____
40</t>
  </si>
  <si>
    <t>2013
1602
874</t>
  </si>
  <si>
    <t>1820
_____
193</t>
  </si>
  <si>
    <t>Раздел 3. ИЮЛЬ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</si>
  <si>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</si>
  <si>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</si>
  <si>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</si>
  <si>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</si>
  <si>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</si>
  <si>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</si>
  <si>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</si>
  <si>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</si>
  <si>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Раздел 4. СЕНТЯБРЬ</t>
  </si>
  <si>
    <t>кв.1</t>
  </si>
  <si>
    <t>ТЕРр65-25-1
Смена: воздушных кранов радиаторов
100 шт.
НР 88%=103%*0.85 от ФОТ
СП 48%=60%*0.8 от ФОТ</t>
  </si>
  <si>
    <t>252,25
_____
797,86</t>
  </si>
  <si>
    <t>11
3
2</t>
  </si>
  <si>
    <t>3
_____
8</t>
  </si>
  <si>
    <t>46
25
13</t>
  </si>
  <si>
    <t>28
_____
18</t>
  </si>
  <si>
    <t>Раздел 5. НОЯБРЬ</t>
  </si>
  <si>
    <t>кв.6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</si>
  <si>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</si>
  <si>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</si>
  <si>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</si>
  <si>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</si>
  <si>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</si>
  <si>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</si>
  <si>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</si>
  <si>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Итого прямые затраты по акту</t>
  </si>
  <si>
    <t>191
_____
76</t>
  </si>
  <si>
    <t>2109
_____
281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</si>
  <si>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</si>
  <si>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</si>
  <si>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</si>
  <si>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</si>
  <si>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</si>
  <si>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</si>
  <si>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</si>
  <si>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Наружные инженерные сети: другие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</si>
  <si>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</si>
  <si>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</si>
  <si>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</si>
  <si>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</si>
  <si>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</si>
  <si>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</si>
  <si>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</si>
  <si>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</si>
  <si>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</si>
  <si>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</si>
  <si>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</si>
  <si>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</si>
  <si>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</si>
  <si>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</si>
  <si>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</si>
  <si>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</si>
  <si>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</si>
  <si>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</si>
  <si>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</si>
  <si>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</si>
  <si>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1-3-9</t>
  </si>
  <si>
    <t>Затраты труда рабочих (ср 3,9)</t>
  </si>
  <si>
    <t xml:space="preserve">12,03
</t>
  </si>
  <si>
    <t xml:space="preserve">132,53
</t>
  </si>
  <si>
    <t>1-5-1</t>
  </si>
  <si>
    <t>Затраты труда рабочих (ср 5,1)</t>
  </si>
  <si>
    <t xml:space="preserve">14,25
</t>
  </si>
  <si>
    <t xml:space="preserve">157,06
</t>
  </si>
  <si>
    <t>Затраты труда машинистов</t>
  </si>
  <si>
    <t xml:space="preserve">
</t>
  </si>
  <si>
    <t xml:space="preserve">                  Машины и механизмы</t>
  </si>
  <si>
    <t>Агрегаты наполнительно-опрессовочные: до 70 м3/ч</t>
  </si>
  <si>
    <t xml:space="preserve">маш.-ч
</t>
  </si>
  <si>
    <t xml:space="preserve">129,68
</t>
  </si>
  <si>
    <t xml:space="preserve">680
</t>
  </si>
  <si>
    <t>ГК ЕТО, пост.№ 4/1</t>
  </si>
  <si>
    <t>Инспекционное оборудование на базе автомобиля «Фольксваген»</t>
  </si>
  <si>
    <t xml:space="preserve">231,2
</t>
  </si>
  <si>
    <t xml:space="preserve">548,59
</t>
  </si>
  <si>
    <t>ЧелСЦена,февраль 2014 г., ч.2</t>
  </si>
  <si>
    <t>Насосный агрегат высокого давления «Hammelmann»</t>
  </si>
  <si>
    <t xml:space="preserve">1595,7
</t>
  </si>
  <si>
    <t xml:space="preserve">2265,15
</t>
  </si>
  <si>
    <t>Тянущая лебедка, тип RW 5000 (Bagela)</t>
  </si>
  <si>
    <t xml:space="preserve">164,7
</t>
  </si>
  <si>
    <t xml:space="preserve">557,13
</t>
  </si>
  <si>
    <t>Компрессор «ATLAS COPCO»</t>
  </si>
  <si>
    <t xml:space="preserve">133,34
</t>
  </si>
  <si>
    <t xml:space="preserve">420,42
</t>
  </si>
  <si>
    <t>Растворонасос Мариндко, тип СМР 30 Е</t>
  </si>
  <si>
    <t xml:space="preserve">803,15
</t>
  </si>
  <si>
    <t xml:space="preserve">2015,12
</t>
  </si>
  <si>
    <t>Автомобиль бортовой: ЗИЛ 433110 с генератором ELBE</t>
  </si>
  <si>
    <t xml:space="preserve">256,36
</t>
  </si>
  <si>
    <t xml:space="preserve">890,81
</t>
  </si>
  <si>
    <t>Автомобиль бортовой: ЗИЛ 433110 с краном - манипулятором БАКМ 890</t>
  </si>
  <si>
    <t xml:space="preserve">352,04
</t>
  </si>
  <si>
    <t xml:space="preserve">628,79
</t>
  </si>
  <si>
    <t>Автофургон-мастерская типа «Кунг» на базе ЗИЛ-433360</t>
  </si>
  <si>
    <t xml:space="preserve">133,76
</t>
  </si>
  <si>
    <t xml:space="preserve">615
</t>
  </si>
  <si>
    <t>ГК ЕТО, пост.№ 4/1 (400301)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</si>
  <si>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</si>
  <si>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</si>
  <si>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</si>
  <si>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</si>
  <si>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</si>
  <si>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</si>
  <si>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</si>
  <si>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</si>
  <si>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</si>
  <si>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</si>
  <si>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</si>
  <si>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11374,12
</t>
  </si>
  <si>
    <t>26.04.998</t>
  </si>
  <si>
    <t>101-0859</t>
  </si>
  <si>
    <t>Рубероид наплавляемый: РК-420-1.0</t>
  </si>
  <si>
    <t xml:space="preserve">м2
</t>
  </si>
  <si>
    <t xml:space="preserve">9,84
</t>
  </si>
  <si>
    <t xml:space="preserve">39,63
</t>
  </si>
  <si>
    <t>Среднее (11.01.319, 11.01.3193, 11.01.3192)</t>
  </si>
  <si>
    <t>101-0962</t>
  </si>
  <si>
    <t>Смазка солидол жировой марки «Ж»</t>
  </si>
  <si>
    <t xml:space="preserve">т
</t>
  </si>
  <si>
    <t xml:space="preserve">10350
</t>
  </si>
  <si>
    <t xml:space="preserve">40582,64
</t>
  </si>
  <si>
    <t>27.01.090</t>
  </si>
  <si>
    <t>101-1306</t>
  </si>
  <si>
    <t>Портландцемент общестроительного назначения бездобавочный, марки: 500</t>
  </si>
  <si>
    <t xml:space="preserve">703
</t>
  </si>
  <si>
    <t xml:space="preserve">3436,7
</t>
  </si>
  <si>
    <t>ГК ЕТО №4/1 от 31.01.2014 г., п.129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</si>
  <si>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</si>
  <si>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</si>
  <si>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</si>
  <si>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</si>
  <si>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</si>
  <si>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</si>
  <si>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</si>
  <si>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</si>
  <si>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</si>
  <si>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</si>
  <si>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</si>
  <si>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</si>
  <si>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</si>
  <si>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</si>
  <si>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</si>
  <si>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</si>
  <si>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301-1307</t>
  </si>
  <si>
    <t>Краны воздушные радиаторов диаметром 25 мм</t>
  </si>
  <si>
    <t xml:space="preserve">шт.
</t>
  </si>
  <si>
    <t xml:space="preserve">7,21
</t>
  </si>
  <si>
    <t xml:space="preserve">16,17
</t>
  </si>
  <si>
    <t>20.03.890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</si>
  <si>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</si>
  <si>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</si>
  <si>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</si>
  <si>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</si>
  <si>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</si>
  <si>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408-0401</t>
  </si>
  <si>
    <t>Песок кварцевый, фракция 0-0,63 мм</t>
  </si>
  <si>
    <t xml:space="preserve">258,8
</t>
  </si>
  <si>
    <t xml:space="preserve">1733,61
</t>
  </si>
  <si>
    <t>ГК ЕТО №4/1 от 31.01.2014 г., п.098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</si>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</sst>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7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8"/>
  <sheetViews>
    <sheetView showGridLines="0" tabSelected="1" topLeftCell="D16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17.329999999999998</v>
      </c>
      <c r="X14" s="27">
        <v>17.329999999999998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0.28000000000000003</v>
      </c>
      <c r="X15" s="27">
        <v>0.28000000000000003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6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270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880.77/1000</f>
        <v>0.88076999999999994</v>
      </c>
      <c r="I27" s="85"/>
      <c r="J27" s="35" t="s">
        <v>5</v>
      </c>
      <c r="K27" s="86">
        <f>6085.74/1000</f>
        <v>6.0857399999999995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1.7610000000000001E-2</v>
      </c>
      <c r="I30" s="85"/>
      <c r="J30" s="35" t="s">
        <v>7</v>
      </c>
      <c r="K30" s="86">
        <f>(X14+X15)/1000</f>
        <v>1.7610000000000001E-2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195</v>
      </c>
      <c r="Z30" s="71">
        <v>201</v>
      </c>
      <c r="AA30" s="71">
        <v>119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195/1000</f>
        <v>0.19500000000000001</v>
      </c>
      <c r="I31" s="85"/>
      <c r="J31" s="35" t="s">
        <v>5</v>
      </c>
      <c r="K31" s="86">
        <f>2152/1000</f>
        <v>2.1520000000000001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2152</v>
      </c>
      <c r="Z31" s="72">
        <v>1900</v>
      </c>
      <c r="AA31" s="72">
        <v>1042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14" x14ac:dyDescent="0.25">
      <c r="A42" s="134">
        <v>1</v>
      </c>
      <c r="B42" s="135">
        <v>1</v>
      </c>
      <c r="C42" s="136" t="s">
        <v>73</v>
      </c>
      <c r="D42" s="137" t="s">
        <v>74</v>
      </c>
      <c r="E42" s="138">
        <v>121710.22</v>
      </c>
      <c r="F42" s="139" t="s">
        <v>75</v>
      </c>
      <c r="G42" s="138" t="s">
        <v>76</v>
      </c>
      <c r="H42" s="138" t="s">
        <v>77</v>
      </c>
      <c r="I42" s="138" t="s">
        <v>78</v>
      </c>
      <c r="J42" s="138" t="s">
        <v>79</v>
      </c>
      <c r="K42" s="138" t="s">
        <v>80</v>
      </c>
      <c r="L42" s="139" t="s">
        <v>81</v>
      </c>
      <c r="M42" s="139"/>
      <c r="N42" s="139" t="s">
        <v>82</v>
      </c>
      <c r="O42" s="139"/>
      <c r="P42" s="139"/>
      <c r="Q42" s="139"/>
      <c r="R42" s="139"/>
      <c r="S42" s="139"/>
      <c r="T42" s="139"/>
      <c r="U42" s="139"/>
      <c r="V42" s="139" t="s">
        <v>83</v>
      </c>
    </row>
    <row r="43" spans="1:22" ht="19.350000000000001" customHeight="1" x14ac:dyDescent="0.25">
      <c r="A43" s="128" t="s">
        <v>84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85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4">
        <v>2</v>
      </c>
      <c r="B45" s="135">
        <v>2</v>
      </c>
      <c r="C45" s="136" t="s">
        <v>86</v>
      </c>
      <c r="D45" s="137" t="s">
        <v>87</v>
      </c>
      <c r="E45" s="138">
        <v>4104.3</v>
      </c>
      <c r="F45" s="139" t="s">
        <v>88</v>
      </c>
      <c r="G45" s="138">
        <v>1.03</v>
      </c>
      <c r="H45" s="138" t="s">
        <v>89</v>
      </c>
      <c r="I45" s="138" t="s">
        <v>90</v>
      </c>
      <c r="J45" s="138"/>
      <c r="K45" s="138" t="s">
        <v>91</v>
      </c>
      <c r="L45" s="139" t="s">
        <v>92</v>
      </c>
      <c r="M45" s="139"/>
      <c r="N45" s="139" t="s">
        <v>82</v>
      </c>
      <c r="O45" s="139"/>
      <c r="P45" s="139"/>
      <c r="Q45" s="139"/>
      <c r="R45" s="139"/>
      <c r="S45" s="139"/>
      <c r="T45" s="139"/>
      <c r="U45" s="139"/>
      <c r="V45" s="139"/>
    </row>
    <row r="46" spans="1:22" ht="19.350000000000001" customHeight="1" x14ac:dyDescent="0.25">
      <c r="A46" s="128" t="s">
        <v>93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72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4">
        <v>3</v>
      </c>
      <c r="B48" s="135">
        <v>3</v>
      </c>
      <c r="C48" s="136" t="s">
        <v>94</v>
      </c>
      <c r="D48" s="137" t="s">
        <v>95</v>
      </c>
      <c r="E48" s="138">
        <v>2250.2399999999998</v>
      </c>
      <c r="F48" s="139" t="s">
        <v>96</v>
      </c>
      <c r="G48" s="138" t="s">
        <v>97</v>
      </c>
      <c r="H48" s="138" t="s">
        <v>98</v>
      </c>
      <c r="I48" s="138" t="s">
        <v>99</v>
      </c>
      <c r="J48" s="138"/>
      <c r="K48" s="138" t="s">
        <v>100</v>
      </c>
      <c r="L48" s="139" t="s">
        <v>101</v>
      </c>
      <c r="M48" s="139"/>
      <c r="N48" s="139" t="s">
        <v>82</v>
      </c>
      <c r="O48" s="139"/>
      <c r="P48" s="139"/>
      <c r="Q48" s="139"/>
      <c r="R48" s="139"/>
      <c r="S48" s="139"/>
      <c r="T48" s="139"/>
      <c r="U48" s="139"/>
      <c r="V48" s="139"/>
    </row>
    <row r="49" spans="1:22" ht="19.350000000000001" customHeight="1" x14ac:dyDescent="0.25">
      <c r="A49" s="128" t="s">
        <v>102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103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57" x14ac:dyDescent="0.25">
      <c r="A51" s="134">
        <v>4</v>
      </c>
      <c r="B51" s="135">
        <v>4</v>
      </c>
      <c r="C51" s="136" t="s">
        <v>104</v>
      </c>
      <c r="D51" s="137" t="s">
        <v>95</v>
      </c>
      <c r="E51" s="138">
        <v>1050.1099999999999</v>
      </c>
      <c r="F51" s="139" t="s">
        <v>105</v>
      </c>
      <c r="G51" s="138"/>
      <c r="H51" s="138" t="s">
        <v>106</v>
      </c>
      <c r="I51" s="138" t="s">
        <v>107</v>
      </c>
      <c r="J51" s="138"/>
      <c r="K51" s="138" t="s">
        <v>108</v>
      </c>
      <c r="L51" s="139" t="s">
        <v>109</v>
      </c>
      <c r="M51" s="139"/>
      <c r="N51" s="139" t="s">
        <v>82</v>
      </c>
      <c r="O51" s="139"/>
      <c r="P51" s="139"/>
      <c r="Q51" s="139"/>
      <c r="R51" s="139"/>
      <c r="S51" s="139"/>
      <c r="T51" s="139"/>
      <c r="U51" s="139"/>
      <c r="V51" s="139"/>
    </row>
    <row r="52" spans="1:22" ht="19.350000000000001" customHeight="1" x14ac:dyDescent="0.25">
      <c r="A52" s="128" t="s">
        <v>110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111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4">
        <v>5</v>
      </c>
      <c r="B54" s="135">
        <v>5</v>
      </c>
      <c r="C54" s="136" t="s">
        <v>112</v>
      </c>
      <c r="D54" s="137" t="s">
        <v>113</v>
      </c>
      <c r="E54" s="138">
        <v>508.07</v>
      </c>
      <c r="F54" s="139" t="s">
        <v>114</v>
      </c>
      <c r="G54" s="138">
        <v>1.03</v>
      </c>
      <c r="H54" s="138" t="s">
        <v>115</v>
      </c>
      <c r="I54" s="138" t="s">
        <v>116</v>
      </c>
      <c r="J54" s="138"/>
      <c r="K54" s="138" t="s">
        <v>117</v>
      </c>
      <c r="L54" s="139" t="s">
        <v>118</v>
      </c>
      <c r="M54" s="139"/>
      <c r="N54" s="139" t="s">
        <v>82</v>
      </c>
      <c r="O54" s="139"/>
      <c r="P54" s="139"/>
      <c r="Q54" s="139"/>
      <c r="R54" s="139"/>
      <c r="S54" s="139"/>
      <c r="T54" s="139"/>
      <c r="U54" s="139"/>
      <c r="V54" s="139"/>
    </row>
    <row r="55" spans="1:22" ht="34.200000000000003" x14ac:dyDescent="0.25">
      <c r="A55" s="140" t="s">
        <v>119</v>
      </c>
      <c r="B55" s="141"/>
      <c r="C55" s="141"/>
      <c r="D55" s="141"/>
      <c r="E55" s="141"/>
      <c r="F55" s="141"/>
      <c r="G55" s="141"/>
      <c r="H55" s="142">
        <v>497</v>
      </c>
      <c r="I55" s="142" t="s">
        <v>120</v>
      </c>
      <c r="J55" s="142" t="s">
        <v>79</v>
      </c>
      <c r="K55" s="142">
        <v>2919</v>
      </c>
      <c r="L55" s="142" t="s">
        <v>121</v>
      </c>
      <c r="M55" s="142"/>
      <c r="N55" s="142"/>
      <c r="O55" s="142"/>
      <c r="P55" s="142"/>
      <c r="Q55" s="142"/>
      <c r="R55" s="142"/>
      <c r="S55" s="142"/>
      <c r="T55" s="142"/>
      <c r="U55" s="142"/>
      <c r="V55" s="142" t="s">
        <v>83</v>
      </c>
    </row>
    <row r="56" spans="1:22" x14ac:dyDescent="0.25">
      <c r="A56" s="140" t="s">
        <v>122</v>
      </c>
      <c r="B56" s="141"/>
      <c r="C56" s="141"/>
      <c r="D56" s="141"/>
      <c r="E56" s="141"/>
      <c r="F56" s="141"/>
      <c r="G56" s="141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x14ac:dyDescent="0.25">
      <c r="A57" s="140" t="s">
        <v>123</v>
      </c>
      <c r="B57" s="141"/>
      <c r="C57" s="141"/>
      <c r="D57" s="141"/>
      <c r="E57" s="141"/>
      <c r="F57" s="141"/>
      <c r="G57" s="141"/>
      <c r="H57" s="142">
        <v>195</v>
      </c>
      <c r="I57" s="142"/>
      <c r="J57" s="142"/>
      <c r="K57" s="142">
        <v>2152</v>
      </c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</row>
    <row r="58" spans="1:22" x14ac:dyDescent="0.25">
      <c r="A58" s="140" t="s">
        <v>124</v>
      </c>
      <c r="B58" s="141"/>
      <c r="C58" s="141"/>
      <c r="D58" s="141"/>
      <c r="E58" s="141"/>
      <c r="F58" s="141"/>
      <c r="G58" s="141"/>
      <c r="H58" s="142">
        <v>76</v>
      </c>
      <c r="I58" s="142"/>
      <c r="J58" s="142"/>
      <c r="K58" s="142">
        <v>281</v>
      </c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</row>
    <row r="59" spans="1:22" x14ac:dyDescent="0.25">
      <c r="A59" s="140" t="s">
        <v>125</v>
      </c>
      <c r="B59" s="141"/>
      <c r="C59" s="141"/>
      <c r="D59" s="141"/>
      <c r="E59" s="141"/>
      <c r="F59" s="141"/>
      <c r="G59" s="141"/>
      <c r="H59" s="142">
        <v>230</v>
      </c>
      <c r="I59" s="142"/>
      <c r="J59" s="142"/>
      <c r="K59" s="142">
        <v>529</v>
      </c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</row>
    <row r="60" spans="1:22" x14ac:dyDescent="0.25">
      <c r="A60" s="143" t="s">
        <v>126</v>
      </c>
      <c r="B60" s="144"/>
      <c r="C60" s="144"/>
      <c r="D60" s="144"/>
      <c r="E60" s="144"/>
      <c r="F60" s="144"/>
      <c r="G60" s="144"/>
      <c r="H60" s="145">
        <v>201</v>
      </c>
      <c r="I60" s="145"/>
      <c r="J60" s="145"/>
      <c r="K60" s="145">
        <v>1900</v>
      </c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</row>
    <row r="61" spans="1:22" x14ac:dyDescent="0.25">
      <c r="A61" s="143" t="s">
        <v>127</v>
      </c>
      <c r="B61" s="144"/>
      <c r="C61" s="144"/>
      <c r="D61" s="144"/>
      <c r="E61" s="144"/>
      <c r="F61" s="144"/>
      <c r="G61" s="144"/>
      <c r="H61" s="145">
        <v>119</v>
      </c>
      <c r="I61" s="145"/>
      <c r="J61" s="145"/>
      <c r="K61" s="145">
        <v>1042</v>
      </c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</row>
    <row r="62" spans="1:22" x14ac:dyDescent="0.25">
      <c r="A62" s="143" t="s">
        <v>128</v>
      </c>
      <c r="B62" s="144"/>
      <c r="C62" s="144"/>
      <c r="D62" s="144"/>
      <c r="E62" s="144"/>
      <c r="F62" s="144"/>
      <c r="G62" s="144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</row>
    <row r="63" spans="1:22" ht="30" customHeight="1" x14ac:dyDescent="0.25">
      <c r="A63" s="140" t="s">
        <v>129</v>
      </c>
      <c r="B63" s="141"/>
      <c r="C63" s="141"/>
      <c r="D63" s="141"/>
      <c r="E63" s="141"/>
      <c r="F63" s="141"/>
      <c r="G63" s="141"/>
      <c r="H63" s="142">
        <v>268</v>
      </c>
      <c r="I63" s="142"/>
      <c r="J63" s="142"/>
      <c r="K63" s="142">
        <v>884</v>
      </c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</row>
    <row r="64" spans="1:22" ht="30" customHeight="1" x14ac:dyDescent="0.25">
      <c r="A64" s="140" t="s">
        <v>130</v>
      </c>
      <c r="B64" s="141"/>
      <c r="C64" s="141"/>
      <c r="D64" s="141"/>
      <c r="E64" s="141"/>
      <c r="F64" s="141"/>
      <c r="G64" s="141"/>
      <c r="H64" s="142">
        <v>549</v>
      </c>
      <c r="I64" s="142"/>
      <c r="J64" s="142"/>
      <c r="K64" s="142">
        <v>4977</v>
      </c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</row>
    <row r="65" spans="1:22" x14ac:dyDescent="0.25">
      <c r="A65" s="140" t="s">
        <v>131</v>
      </c>
      <c r="B65" s="141"/>
      <c r="C65" s="141"/>
      <c r="D65" s="141"/>
      <c r="E65" s="141"/>
      <c r="F65" s="141"/>
      <c r="G65" s="141"/>
      <c r="H65" s="142">
        <v>817</v>
      </c>
      <c r="I65" s="142"/>
      <c r="J65" s="142"/>
      <c r="K65" s="142">
        <v>5861</v>
      </c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</row>
    <row r="66" spans="1:22" ht="30" customHeight="1" x14ac:dyDescent="0.25">
      <c r="A66" s="140" t="s">
        <v>132</v>
      </c>
      <c r="B66" s="141"/>
      <c r="C66" s="141"/>
      <c r="D66" s="141"/>
      <c r="E66" s="141"/>
      <c r="F66" s="141"/>
      <c r="G66" s="141"/>
      <c r="H66" s="142">
        <v>63.77</v>
      </c>
      <c r="I66" s="142"/>
      <c r="J66" s="142"/>
      <c r="K66" s="142">
        <v>224.74</v>
      </c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</row>
    <row r="67" spans="1:22" x14ac:dyDescent="0.25">
      <c r="A67" s="143" t="s">
        <v>133</v>
      </c>
      <c r="B67" s="144"/>
      <c r="C67" s="144"/>
      <c r="D67" s="144"/>
      <c r="E67" s="144"/>
      <c r="F67" s="144"/>
      <c r="G67" s="144"/>
      <c r="H67" s="145">
        <v>880.77</v>
      </c>
      <c r="I67" s="145"/>
      <c r="J67" s="145"/>
      <c r="K67" s="145">
        <v>6085.74</v>
      </c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</row>
    <row r="68" spans="1:22" x14ac:dyDescent="0.25">
      <c r="A68" s="50"/>
      <c r="B68" s="39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62</v>
      </c>
      <c r="D69" s="48"/>
      <c r="E69" s="48"/>
      <c r="F69" s="48"/>
      <c r="G69" s="48"/>
      <c r="H69" s="74">
        <f>IF(ISBLANK(Y30),"",ROUND(Z30/Y30,2)*100)</f>
        <v>103</v>
      </c>
      <c r="I69" s="48"/>
      <c r="J69" s="48"/>
      <c r="K69" s="74">
        <f>IF(ISBLANK(Y31),"",ROUND(Z31/Y31,2)*100)</f>
        <v>88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63</v>
      </c>
      <c r="D70" s="48"/>
      <c r="E70" s="48"/>
      <c r="F70" s="48"/>
      <c r="G70" s="48"/>
      <c r="H70" s="45">
        <f>IF(ISBLANK(Y30),"",ROUND(AA30/Y30,2)*100)</f>
        <v>61</v>
      </c>
      <c r="I70" s="48"/>
      <c r="J70" s="48"/>
      <c r="K70" s="45">
        <f>IF(ISBLANK(Y31),"",ROUND(AA31/Y31,2)*100)</f>
        <v>48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28"/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69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3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75" t="s">
        <v>70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46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</sheetData>
  <mergeCells count="55">
    <mergeCell ref="A63:G63"/>
    <mergeCell ref="A64:G64"/>
    <mergeCell ref="A65:G65"/>
    <mergeCell ref="A66:G66"/>
    <mergeCell ref="A67:G67"/>
    <mergeCell ref="A57:G57"/>
    <mergeCell ref="A58:G58"/>
    <mergeCell ref="A59:G59"/>
    <mergeCell ref="A60:G60"/>
    <mergeCell ref="A61:G61"/>
    <mergeCell ref="A62:G62"/>
    <mergeCell ref="A49:V49"/>
    <mergeCell ref="A50:V50"/>
    <mergeCell ref="A52:V52"/>
    <mergeCell ref="A53:V53"/>
    <mergeCell ref="A55:G55"/>
    <mergeCell ref="A56:G56"/>
    <mergeCell ref="A40:V40"/>
    <mergeCell ref="A41:V41"/>
    <mergeCell ref="A43:V43"/>
    <mergeCell ref="A44:V44"/>
    <mergeCell ref="A46:V46"/>
    <mergeCell ref="A47:V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880.77/1000</f>
        <v>0.88076999999999994</v>
      </c>
      <c r="H11" s="85"/>
      <c r="I11" s="55" t="s">
        <v>5</v>
      </c>
      <c r="J11" s="86">
        <f>6085.74/1000</f>
        <v>6.0857399999999995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1.7610000000000001E-2</v>
      </c>
      <c r="H14" s="85"/>
      <c r="I14" s="55" t="s">
        <v>7</v>
      </c>
      <c r="J14" s="86">
        <f>(P14+P15)/1000</f>
        <v>1.7610000000000001E-2</v>
      </c>
      <c r="K14" s="87"/>
      <c r="L14" s="58">
        <v>191</v>
      </c>
      <c r="M14" s="35" t="s">
        <v>7</v>
      </c>
      <c r="N14" s="57"/>
      <c r="O14" s="26">
        <v>17.329999999999998</v>
      </c>
      <c r="P14" s="27">
        <v>17.329999999999998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195/1000</f>
        <v>0.19500000000000001</v>
      </c>
      <c r="H15" s="117"/>
      <c r="I15" s="55" t="s">
        <v>5</v>
      </c>
      <c r="J15" s="86">
        <f>2152/1000</f>
        <v>2.1520000000000001</v>
      </c>
      <c r="K15" s="87"/>
      <c r="L15" s="59">
        <v>2109</v>
      </c>
      <c r="M15" s="35" t="s">
        <v>5</v>
      </c>
      <c r="N15" s="57"/>
      <c r="O15" s="26">
        <v>0.28000000000000003</v>
      </c>
      <c r="P15" s="27">
        <v>0.28000000000000003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135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136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137</v>
      </c>
      <c r="C26" s="132" t="s">
        <v>138</v>
      </c>
      <c r="D26" s="150" t="s">
        <v>139</v>
      </c>
      <c r="E26" s="151">
        <v>0.97</v>
      </c>
      <c r="F26" s="133" t="s">
        <v>140</v>
      </c>
      <c r="G26" s="133">
        <v>10.02</v>
      </c>
      <c r="H26" s="152"/>
      <c r="I26" s="152"/>
      <c r="J26" s="133" t="s">
        <v>141</v>
      </c>
      <c r="K26" s="133">
        <v>110.49</v>
      </c>
      <c r="L26" s="153"/>
      <c r="M26" s="152">
        <f>IF(ISNUMBER(K26/G26),IF(NOT(K26/G26=0),K26/G26, " "), " ")</f>
        <v>11.026946107784431</v>
      </c>
      <c r="N26" s="150"/>
    </row>
    <row r="27" spans="1:23" s="29" customFormat="1" ht="22.8" x14ac:dyDescent="0.25">
      <c r="A27" s="148">
        <v>2</v>
      </c>
      <c r="B27" s="149" t="s">
        <v>142</v>
      </c>
      <c r="C27" s="132" t="s">
        <v>143</v>
      </c>
      <c r="D27" s="150" t="s">
        <v>139</v>
      </c>
      <c r="E27" s="151">
        <v>0.23</v>
      </c>
      <c r="F27" s="133" t="s">
        <v>144</v>
      </c>
      <c r="G27" s="133">
        <v>2.48</v>
      </c>
      <c r="H27" s="152"/>
      <c r="I27" s="152"/>
      <c r="J27" s="133" t="s">
        <v>145</v>
      </c>
      <c r="K27" s="133">
        <v>27.34</v>
      </c>
      <c r="L27" s="153"/>
      <c r="M27" s="152">
        <f>IF(ISNUMBER(K27/G27),IF(NOT(K27/G27=0),K27/G27, " "), " ")</f>
        <v>11.024193548387096</v>
      </c>
      <c r="N27" s="150"/>
    </row>
    <row r="28" spans="1:23" s="29" customFormat="1" ht="22.8" x14ac:dyDescent="0.25">
      <c r="A28" s="148">
        <v>3</v>
      </c>
      <c r="B28" s="149" t="s">
        <v>146</v>
      </c>
      <c r="C28" s="132" t="s">
        <v>147</v>
      </c>
      <c r="D28" s="150" t="s">
        <v>139</v>
      </c>
      <c r="E28" s="151">
        <v>15.12</v>
      </c>
      <c r="F28" s="133" t="s">
        <v>148</v>
      </c>
      <c r="G28" s="133">
        <v>165.11</v>
      </c>
      <c r="H28" s="152"/>
      <c r="I28" s="152"/>
      <c r="J28" s="133" t="s">
        <v>149</v>
      </c>
      <c r="K28" s="133">
        <v>1819.54</v>
      </c>
      <c r="L28" s="153"/>
      <c r="M28" s="152">
        <f>IF(ISNUMBER(K28/G28),IF(NOT(K28/G28=0),K28/G28, " "), " ")</f>
        <v>11.020168372600084</v>
      </c>
      <c r="N28" s="150"/>
    </row>
    <row r="29" spans="1:23" s="29" customFormat="1" ht="22.8" x14ac:dyDescent="0.25">
      <c r="A29" s="148">
        <v>4</v>
      </c>
      <c r="B29" s="149" t="s">
        <v>150</v>
      </c>
      <c r="C29" s="132" t="s">
        <v>151</v>
      </c>
      <c r="D29" s="150" t="s">
        <v>139</v>
      </c>
      <c r="E29" s="151">
        <v>0.28999999999999998</v>
      </c>
      <c r="F29" s="133" t="s">
        <v>152</v>
      </c>
      <c r="G29" s="133">
        <v>3.49</v>
      </c>
      <c r="H29" s="152"/>
      <c r="I29" s="152"/>
      <c r="J29" s="133" t="s">
        <v>153</v>
      </c>
      <c r="K29" s="133">
        <v>38.43</v>
      </c>
      <c r="L29" s="153"/>
      <c r="M29" s="152">
        <f>IF(ISNUMBER(K29/G29),IF(NOT(K29/G29=0),K29/G29, " "), " ")</f>
        <v>11.011461318051575</v>
      </c>
      <c r="N29" s="150"/>
    </row>
    <row r="30" spans="1:23" ht="22.8" x14ac:dyDescent="0.25">
      <c r="A30" s="148">
        <v>5</v>
      </c>
      <c r="B30" s="149" t="s">
        <v>154</v>
      </c>
      <c r="C30" s="132" t="s">
        <v>155</v>
      </c>
      <c r="D30" s="150" t="s">
        <v>139</v>
      </c>
      <c r="E30" s="151">
        <v>0.72</v>
      </c>
      <c r="F30" s="133" t="s">
        <v>156</v>
      </c>
      <c r="G30" s="133">
        <v>10.26</v>
      </c>
      <c r="H30" s="152"/>
      <c r="I30" s="152"/>
      <c r="J30" s="133" t="s">
        <v>157</v>
      </c>
      <c r="K30" s="133">
        <v>113.08</v>
      </c>
      <c r="L30" s="153"/>
      <c r="M30" s="152">
        <f>IF(ISNUMBER(K30/G30),IF(NOT(K30/G30=0),K30/G30, " "), " ")</f>
        <v>11.021442495126706</v>
      </c>
      <c r="N30" s="150"/>
    </row>
    <row r="31" spans="1:23" ht="22.8" x14ac:dyDescent="0.25">
      <c r="A31" s="148">
        <v>6</v>
      </c>
      <c r="B31" s="149">
        <v>2</v>
      </c>
      <c r="C31" s="132" t="s">
        <v>158</v>
      </c>
      <c r="D31" s="150" t="s">
        <v>139</v>
      </c>
      <c r="E31" s="151">
        <v>0.28000000000000003</v>
      </c>
      <c r="F31" s="133" t="s">
        <v>159</v>
      </c>
      <c r="G31" s="133"/>
      <c r="H31" s="152"/>
      <c r="I31" s="152"/>
      <c r="J31" s="133" t="s">
        <v>159</v>
      </c>
      <c r="K31" s="133"/>
      <c r="L31" s="153"/>
      <c r="M31" s="152" t="str">
        <f>IF(ISNUMBER(K31/G31),IF(NOT(K31/G31=0),K31/G31, " "), " ")</f>
        <v xml:space="preserve"> </v>
      </c>
      <c r="N31" s="150"/>
    </row>
    <row r="32" spans="1:23" ht="19.350000000000001" customHeight="1" x14ac:dyDescent="0.25">
      <c r="A32" s="128" t="s">
        <v>160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48">
        <v>7</v>
      </c>
      <c r="B33" s="149">
        <v>150101</v>
      </c>
      <c r="C33" s="132" t="s">
        <v>161</v>
      </c>
      <c r="D33" s="150" t="s">
        <v>162</v>
      </c>
      <c r="E33" s="151">
        <v>0.01</v>
      </c>
      <c r="F33" s="133" t="s">
        <v>163</v>
      </c>
      <c r="G33" s="133">
        <v>1.3</v>
      </c>
      <c r="H33" s="152"/>
      <c r="I33" s="152"/>
      <c r="J33" s="133" t="s">
        <v>164</v>
      </c>
      <c r="K33" s="133">
        <v>6.8</v>
      </c>
      <c r="L33" s="153"/>
      <c r="M33" s="152">
        <f>IF(ISNUMBER(K33/G33),IF(NOT(K33/G33=0),K33/G33, " "), " ")</f>
        <v>5.2307692307692308</v>
      </c>
      <c r="N33" s="150" t="s">
        <v>165</v>
      </c>
    </row>
    <row r="34" spans="1:14" ht="22.8" x14ac:dyDescent="0.25">
      <c r="A34" s="148">
        <v>8</v>
      </c>
      <c r="B34" s="149">
        <v>380111</v>
      </c>
      <c r="C34" s="132" t="s">
        <v>166</v>
      </c>
      <c r="D34" s="150" t="s">
        <v>162</v>
      </c>
      <c r="E34" s="151">
        <v>0.02</v>
      </c>
      <c r="F34" s="133" t="s">
        <v>167</v>
      </c>
      <c r="G34" s="133">
        <v>4.62</v>
      </c>
      <c r="H34" s="152"/>
      <c r="I34" s="152"/>
      <c r="J34" s="133" t="s">
        <v>168</v>
      </c>
      <c r="K34" s="133">
        <v>10.97</v>
      </c>
      <c r="L34" s="153"/>
      <c r="M34" s="152">
        <f>IF(ISNUMBER(K34/G34),IF(NOT(K34/G34=0),K34/G34, " "), " ")</f>
        <v>2.3744588744588744</v>
      </c>
      <c r="N34" s="150" t="s">
        <v>169</v>
      </c>
    </row>
    <row r="35" spans="1:14" ht="22.8" x14ac:dyDescent="0.25">
      <c r="A35" s="148">
        <v>9</v>
      </c>
      <c r="B35" s="149">
        <v>380182</v>
      </c>
      <c r="C35" s="132" t="s">
        <v>170</v>
      </c>
      <c r="D35" s="150" t="s">
        <v>162</v>
      </c>
      <c r="E35" s="151">
        <v>0.05</v>
      </c>
      <c r="F35" s="133" t="s">
        <v>171</v>
      </c>
      <c r="G35" s="133">
        <v>79.790000000000006</v>
      </c>
      <c r="H35" s="152"/>
      <c r="I35" s="152"/>
      <c r="J35" s="133" t="s">
        <v>172</v>
      </c>
      <c r="K35" s="133">
        <v>113.26</v>
      </c>
      <c r="L35" s="153"/>
      <c r="M35" s="152">
        <f>IF(ISNUMBER(K35/G35),IF(NOT(K35/G35=0),K35/G35, " "), " ")</f>
        <v>1.4194761248276726</v>
      </c>
      <c r="N35" s="150" t="s">
        <v>169</v>
      </c>
    </row>
    <row r="36" spans="1:14" ht="22.8" x14ac:dyDescent="0.25">
      <c r="A36" s="148">
        <v>10</v>
      </c>
      <c r="B36" s="149">
        <v>390512</v>
      </c>
      <c r="C36" s="132" t="s">
        <v>173</v>
      </c>
      <c r="D36" s="150" t="s">
        <v>162</v>
      </c>
      <c r="E36" s="151">
        <v>0.05</v>
      </c>
      <c r="F36" s="133" t="s">
        <v>174</v>
      </c>
      <c r="G36" s="133">
        <v>8.24</v>
      </c>
      <c r="H36" s="152"/>
      <c r="I36" s="152"/>
      <c r="J36" s="133" t="s">
        <v>175</v>
      </c>
      <c r="K36" s="133">
        <v>27.86</v>
      </c>
      <c r="L36" s="153"/>
      <c r="M36" s="152">
        <f>IF(ISNUMBER(K36/G36),IF(NOT(K36/G36=0),K36/G36, " "), " ")</f>
        <v>3.3810679611650483</v>
      </c>
      <c r="N36" s="150" t="s">
        <v>169</v>
      </c>
    </row>
    <row r="37" spans="1:14" ht="22.8" x14ac:dyDescent="0.25">
      <c r="A37" s="148">
        <v>11</v>
      </c>
      <c r="B37" s="149">
        <v>391701</v>
      </c>
      <c r="C37" s="132" t="s">
        <v>176</v>
      </c>
      <c r="D37" s="150" t="s">
        <v>162</v>
      </c>
      <c r="E37" s="151">
        <v>0.05</v>
      </c>
      <c r="F37" s="133" t="s">
        <v>177</v>
      </c>
      <c r="G37" s="133">
        <v>6.67</v>
      </c>
      <c r="H37" s="152"/>
      <c r="I37" s="152"/>
      <c r="J37" s="133" t="s">
        <v>178</v>
      </c>
      <c r="K37" s="133">
        <v>21.02</v>
      </c>
      <c r="L37" s="153"/>
      <c r="M37" s="152">
        <f>IF(ISNUMBER(K37/G37),IF(NOT(K37/G37=0),K37/G37, " "), " ")</f>
        <v>3.1514242878560719</v>
      </c>
      <c r="N37" s="150" t="s">
        <v>169</v>
      </c>
    </row>
    <row r="38" spans="1:14" ht="22.8" x14ac:dyDescent="0.25">
      <c r="A38" s="148">
        <v>12</v>
      </c>
      <c r="B38" s="149">
        <v>394111</v>
      </c>
      <c r="C38" s="132" t="s">
        <v>179</v>
      </c>
      <c r="D38" s="150" t="s">
        <v>162</v>
      </c>
      <c r="E38" s="151">
        <v>0.05</v>
      </c>
      <c r="F38" s="133" t="s">
        <v>180</v>
      </c>
      <c r="G38" s="133">
        <v>40.159999999999997</v>
      </c>
      <c r="H38" s="152"/>
      <c r="I38" s="152"/>
      <c r="J38" s="133" t="s">
        <v>181</v>
      </c>
      <c r="K38" s="133">
        <v>100.76</v>
      </c>
      <c r="L38" s="153"/>
      <c r="M38" s="152">
        <f>IF(ISNUMBER(K38/G38),IF(NOT(K38/G38=0),K38/G38, " "), " ")</f>
        <v>2.508964143426295</v>
      </c>
      <c r="N38" s="150" t="s">
        <v>169</v>
      </c>
    </row>
    <row r="39" spans="1:14" ht="22.8" x14ac:dyDescent="0.25">
      <c r="A39" s="148">
        <v>13</v>
      </c>
      <c r="B39" s="149">
        <v>400005</v>
      </c>
      <c r="C39" s="132" t="s">
        <v>182</v>
      </c>
      <c r="D39" s="150" t="s">
        <v>162</v>
      </c>
      <c r="E39" s="151">
        <v>0.05</v>
      </c>
      <c r="F39" s="133" t="s">
        <v>183</v>
      </c>
      <c r="G39" s="133">
        <v>12.82</v>
      </c>
      <c r="H39" s="152"/>
      <c r="I39" s="152"/>
      <c r="J39" s="133" t="s">
        <v>184</v>
      </c>
      <c r="K39" s="133">
        <v>44.54</v>
      </c>
      <c r="L39" s="153"/>
      <c r="M39" s="152">
        <f>IF(ISNUMBER(K39/G39),IF(NOT(K39/G39=0),K39/G39, " "), " ")</f>
        <v>3.474258970358814</v>
      </c>
      <c r="N39" s="150" t="s">
        <v>169</v>
      </c>
    </row>
    <row r="40" spans="1:14" ht="22.8" x14ac:dyDescent="0.25">
      <c r="A40" s="148">
        <v>14</v>
      </c>
      <c r="B40" s="149">
        <v>400006</v>
      </c>
      <c r="C40" s="132" t="s">
        <v>185</v>
      </c>
      <c r="D40" s="150" t="s">
        <v>162</v>
      </c>
      <c r="E40" s="151">
        <v>0.15</v>
      </c>
      <c r="F40" s="133" t="s">
        <v>186</v>
      </c>
      <c r="G40" s="133">
        <v>52.81</v>
      </c>
      <c r="H40" s="152"/>
      <c r="I40" s="152"/>
      <c r="J40" s="133" t="s">
        <v>187</v>
      </c>
      <c r="K40" s="133">
        <v>94.32</v>
      </c>
      <c r="L40" s="153"/>
      <c r="M40" s="152">
        <f>IF(ISNUMBER(K40/G40),IF(NOT(K40/G40=0),K40/G40, " "), " ")</f>
        <v>1.7860253739822001</v>
      </c>
      <c r="N40" s="150" t="s">
        <v>169</v>
      </c>
    </row>
    <row r="41" spans="1:14" ht="22.8" x14ac:dyDescent="0.25">
      <c r="A41" s="148">
        <v>15</v>
      </c>
      <c r="B41" s="149">
        <v>400303</v>
      </c>
      <c r="C41" s="132" t="s">
        <v>188</v>
      </c>
      <c r="D41" s="150" t="s">
        <v>162</v>
      </c>
      <c r="E41" s="151">
        <v>0.16</v>
      </c>
      <c r="F41" s="133" t="s">
        <v>189</v>
      </c>
      <c r="G41" s="133">
        <v>21.4</v>
      </c>
      <c r="H41" s="152"/>
      <c r="I41" s="152"/>
      <c r="J41" s="133" t="s">
        <v>190</v>
      </c>
      <c r="K41" s="133">
        <v>98.4</v>
      </c>
      <c r="L41" s="153"/>
      <c r="M41" s="152">
        <f>IF(ISNUMBER(K41/G41),IF(NOT(K41/G41=0),K41/G41, " "), " ")</f>
        <v>4.5981308411214963</v>
      </c>
      <c r="N41" s="150" t="s">
        <v>191</v>
      </c>
    </row>
    <row r="42" spans="1:14" ht="19.350000000000001" customHeight="1" x14ac:dyDescent="0.25">
      <c r="A42" s="128" t="s">
        <v>192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48">
        <v>16</v>
      </c>
      <c r="B43" s="149" t="s">
        <v>193</v>
      </c>
      <c r="C43" s="132" t="s">
        <v>194</v>
      </c>
      <c r="D43" s="150" t="s">
        <v>195</v>
      </c>
      <c r="E43" s="151">
        <v>3.0999999999999999E-3</v>
      </c>
      <c r="F43" s="133" t="s">
        <v>196</v>
      </c>
      <c r="G43" s="133">
        <v>0.02</v>
      </c>
      <c r="H43" s="152">
        <v>41.25</v>
      </c>
      <c r="I43" s="152">
        <v>0.13</v>
      </c>
      <c r="J43" s="133" t="s">
        <v>197</v>
      </c>
      <c r="K43" s="133">
        <v>0.14000000000000001</v>
      </c>
      <c r="L43" s="153"/>
      <c r="M43" s="152">
        <f>IF(ISNUMBER(K43/G43),IF(NOT(K43/G43=0),K43/G43, " "), " ")</f>
        <v>7.0000000000000009</v>
      </c>
      <c r="N43" s="150" t="s">
        <v>198</v>
      </c>
    </row>
    <row r="44" spans="1:14" ht="34.200000000000003" x14ac:dyDescent="0.25">
      <c r="A44" s="148">
        <v>17</v>
      </c>
      <c r="B44" s="149" t="s">
        <v>199</v>
      </c>
      <c r="C44" s="132" t="s">
        <v>200</v>
      </c>
      <c r="D44" s="150" t="s">
        <v>201</v>
      </c>
      <c r="E44" s="151">
        <v>5.0000000000000001E-4</v>
      </c>
      <c r="F44" s="133" t="s">
        <v>202</v>
      </c>
      <c r="G44" s="133">
        <v>1.65</v>
      </c>
      <c r="H44" s="152">
        <v>11130</v>
      </c>
      <c r="I44" s="152">
        <v>5.57</v>
      </c>
      <c r="J44" s="133" t="s">
        <v>203</v>
      </c>
      <c r="K44" s="133">
        <v>5.69</v>
      </c>
      <c r="L44" s="153"/>
      <c r="M44" s="152">
        <f>IF(ISNUMBER(K44/G44),IF(NOT(K44/G44=0),K44/G44, " "), " ")</f>
        <v>3.4484848484848487</v>
      </c>
      <c r="N44" s="150" t="s">
        <v>204</v>
      </c>
    </row>
    <row r="45" spans="1:14" ht="45.6" x14ac:dyDescent="0.25">
      <c r="A45" s="148">
        <v>18</v>
      </c>
      <c r="B45" s="149" t="s">
        <v>205</v>
      </c>
      <c r="C45" s="132" t="s">
        <v>206</v>
      </c>
      <c r="D45" s="150" t="s">
        <v>207</v>
      </c>
      <c r="E45" s="151">
        <v>3.0999999999999999E-3</v>
      </c>
      <c r="F45" s="133" t="s">
        <v>208</v>
      </c>
      <c r="G45" s="133">
        <v>0.03</v>
      </c>
      <c r="H45" s="152">
        <v>38.51</v>
      </c>
      <c r="I45" s="152">
        <v>0.12</v>
      </c>
      <c r="J45" s="133" t="s">
        <v>209</v>
      </c>
      <c r="K45" s="133">
        <v>0.12</v>
      </c>
      <c r="L45" s="153"/>
      <c r="M45" s="152">
        <f>IF(ISNUMBER(K45/G45),IF(NOT(K45/G45=0),K45/G45, " "), " ")</f>
        <v>4</v>
      </c>
      <c r="N45" s="150" t="s">
        <v>210</v>
      </c>
    </row>
    <row r="46" spans="1:14" ht="22.8" x14ac:dyDescent="0.25">
      <c r="A46" s="148">
        <v>19</v>
      </c>
      <c r="B46" s="149" t="s">
        <v>211</v>
      </c>
      <c r="C46" s="132" t="s">
        <v>212</v>
      </c>
      <c r="D46" s="150" t="s">
        <v>213</v>
      </c>
      <c r="E46" s="151">
        <v>4.0000000000000002E-4</v>
      </c>
      <c r="F46" s="133" t="s">
        <v>214</v>
      </c>
      <c r="G46" s="133">
        <v>4.1399999999999997</v>
      </c>
      <c r="H46" s="152">
        <v>39646.28</v>
      </c>
      <c r="I46" s="152">
        <v>15.86</v>
      </c>
      <c r="J46" s="133" t="s">
        <v>215</v>
      </c>
      <c r="K46" s="133">
        <v>16.23</v>
      </c>
      <c r="L46" s="153"/>
      <c r="M46" s="152">
        <f>IF(ISNUMBER(K46/G46),IF(NOT(K46/G46=0),K46/G46, " "), " ")</f>
        <v>3.9202898550724643</v>
      </c>
      <c r="N46" s="150" t="s">
        <v>216</v>
      </c>
    </row>
    <row r="47" spans="1:14" ht="22.8" x14ac:dyDescent="0.25">
      <c r="A47" s="148">
        <v>20</v>
      </c>
      <c r="B47" s="149" t="s">
        <v>217</v>
      </c>
      <c r="C47" s="132" t="s">
        <v>218</v>
      </c>
      <c r="D47" s="150" t="s">
        <v>213</v>
      </c>
      <c r="E47" s="151">
        <v>1.4E-3</v>
      </c>
      <c r="F47" s="133" t="s">
        <v>219</v>
      </c>
      <c r="G47" s="133">
        <v>0.98</v>
      </c>
      <c r="H47" s="152">
        <v>3275</v>
      </c>
      <c r="I47" s="152">
        <v>4.59</v>
      </c>
      <c r="J47" s="133" t="s">
        <v>220</v>
      </c>
      <c r="K47" s="133">
        <v>4.8099999999999996</v>
      </c>
      <c r="L47" s="153"/>
      <c r="M47" s="152">
        <f>IF(ISNUMBER(K47/G47),IF(NOT(K47/G47=0),K47/G47, " "), " ")</f>
        <v>4.908163265306122</v>
      </c>
      <c r="N47" s="150" t="s">
        <v>221</v>
      </c>
    </row>
    <row r="48" spans="1:14" ht="22.8" x14ac:dyDescent="0.25">
      <c r="A48" s="148">
        <v>21</v>
      </c>
      <c r="B48" s="149" t="s">
        <v>222</v>
      </c>
      <c r="C48" s="132" t="s">
        <v>223</v>
      </c>
      <c r="D48" s="150" t="s">
        <v>224</v>
      </c>
      <c r="E48" s="151">
        <v>8.0999999999999996E-3</v>
      </c>
      <c r="F48" s="133" t="s">
        <v>225</v>
      </c>
      <c r="G48" s="133">
        <v>0.34</v>
      </c>
      <c r="H48" s="152">
        <v>128.38999999999999</v>
      </c>
      <c r="I48" s="152">
        <v>1.04</v>
      </c>
      <c r="J48" s="133" t="s">
        <v>226</v>
      </c>
      <c r="K48" s="133">
        <v>1.06</v>
      </c>
      <c r="L48" s="153"/>
      <c r="M48" s="152">
        <f>IF(ISNUMBER(K48/G48),IF(NOT(K48/G48=0),K48/G48, " "), " ")</f>
        <v>3.1176470588235294</v>
      </c>
      <c r="N48" s="150" t="s">
        <v>227</v>
      </c>
    </row>
    <row r="49" spans="1:14" ht="45.6" x14ac:dyDescent="0.25">
      <c r="A49" s="148">
        <v>22</v>
      </c>
      <c r="B49" s="149" t="s">
        <v>228</v>
      </c>
      <c r="C49" s="132" t="s">
        <v>229</v>
      </c>
      <c r="D49" s="150" t="s">
        <v>224</v>
      </c>
      <c r="E49" s="151">
        <v>0.06</v>
      </c>
      <c r="F49" s="133" t="s">
        <v>230</v>
      </c>
      <c r="G49" s="133">
        <v>1.37</v>
      </c>
      <c r="H49" s="152">
        <v>118.14</v>
      </c>
      <c r="I49" s="152">
        <v>7.09</v>
      </c>
      <c r="J49" s="133" t="s">
        <v>231</v>
      </c>
      <c r="K49" s="133">
        <v>7.24</v>
      </c>
      <c r="L49" s="153"/>
      <c r="M49" s="152">
        <f>IF(ISNUMBER(K49/G49),IF(NOT(K49/G49=0),K49/G49, " "), " ")</f>
        <v>5.2846715328467146</v>
      </c>
      <c r="N49" s="150" t="s">
        <v>232</v>
      </c>
    </row>
    <row r="50" spans="1:14" ht="34.200000000000003" x14ac:dyDescent="0.25">
      <c r="A50" s="148">
        <v>23</v>
      </c>
      <c r="B50" s="149" t="s">
        <v>233</v>
      </c>
      <c r="C50" s="132" t="s">
        <v>234</v>
      </c>
      <c r="D50" s="150" t="s">
        <v>213</v>
      </c>
      <c r="E50" s="151">
        <v>2.0000000000000001E-4</v>
      </c>
      <c r="F50" s="133" t="s">
        <v>235</v>
      </c>
      <c r="G50" s="133">
        <v>4.18</v>
      </c>
      <c r="H50" s="152">
        <v>50416.65</v>
      </c>
      <c r="I50" s="152">
        <v>10.08</v>
      </c>
      <c r="J50" s="133" t="s">
        <v>236</v>
      </c>
      <c r="K50" s="133">
        <v>10.31</v>
      </c>
      <c r="L50" s="153"/>
      <c r="M50" s="152">
        <f>IF(ISNUMBER(K50/G50),IF(NOT(K50/G50=0),K50/G50, " "), " ")</f>
        <v>2.4665071770334932</v>
      </c>
      <c r="N50" s="150" t="s">
        <v>237</v>
      </c>
    </row>
    <row r="51" spans="1:14" ht="22.8" x14ac:dyDescent="0.25">
      <c r="A51" s="148">
        <v>24</v>
      </c>
      <c r="B51" s="149" t="s">
        <v>238</v>
      </c>
      <c r="C51" s="132" t="s">
        <v>239</v>
      </c>
      <c r="D51" s="150" t="s">
        <v>240</v>
      </c>
      <c r="E51" s="151">
        <v>1</v>
      </c>
      <c r="F51" s="133" t="s">
        <v>241</v>
      </c>
      <c r="G51" s="133">
        <v>7.21</v>
      </c>
      <c r="H51" s="152">
        <v>15.85</v>
      </c>
      <c r="I51" s="152">
        <v>15.85</v>
      </c>
      <c r="J51" s="133" t="s">
        <v>242</v>
      </c>
      <c r="K51" s="133">
        <v>16.170000000000002</v>
      </c>
      <c r="L51" s="153"/>
      <c r="M51" s="152">
        <f>IF(ISNUMBER(K51/G51),IF(NOT(K51/G51=0),K51/G51, " "), " ")</f>
        <v>2.2427184466019421</v>
      </c>
      <c r="N51" s="150" t="s">
        <v>243</v>
      </c>
    </row>
    <row r="52" spans="1:14" ht="22.8" x14ac:dyDescent="0.25">
      <c r="A52" s="148">
        <v>25</v>
      </c>
      <c r="B52" s="149" t="s">
        <v>244</v>
      </c>
      <c r="C52" s="132" t="s">
        <v>245</v>
      </c>
      <c r="D52" s="150" t="s">
        <v>240</v>
      </c>
      <c r="E52" s="151">
        <v>1</v>
      </c>
      <c r="F52" s="133" t="s">
        <v>246</v>
      </c>
      <c r="G52" s="133">
        <v>18.600000000000001</v>
      </c>
      <c r="H52" s="152">
        <v>33.74</v>
      </c>
      <c r="I52" s="152">
        <v>33.74</v>
      </c>
      <c r="J52" s="133" t="s">
        <v>247</v>
      </c>
      <c r="K52" s="133">
        <v>34.479999999999997</v>
      </c>
      <c r="L52" s="153"/>
      <c r="M52" s="152">
        <f>IF(ISNUMBER(K52/G52),IF(NOT(K52/G52=0),K52/G52, " "), " ")</f>
        <v>1.8537634408602148</v>
      </c>
      <c r="N52" s="150" t="s">
        <v>248</v>
      </c>
    </row>
    <row r="53" spans="1:14" ht="22.8" x14ac:dyDescent="0.25">
      <c r="A53" s="148">
        <v>26</v>
      </c>
      <c r="B53" s="149" t="s">
        <v>249</v>
      </c>
      <c r="C53" s="132" t="s">
        <v>250</v>
      </c>
      <c r="D53" s="150" t="s">
        <v>213</v>
      </c>
      <c r="E53" s="151">
        <v>1.4E-3</v>
      </c>
      <c r="F53" s="133" t="s">
        <v>251</v>
      </c>
      <c r="G53" s="133">
        <v>0.36</v>
      </c>
      <c r="H53" s="152">
        <v>1567</v>
      </c>
      <c r="I53" s="152">
        <v>2.19</v>
      </c>
      <c r="J53" s="133" t="s">
        <v>252</v>
      </c>
      <c r="K53" s="133">
        <v>2.4300000000000002</v>
      </c>
      <c r="L53" s="153"/>
      <c r="M53" s="152">
        <f>IF(ISNUMBER(K53/G53),IF(NOT(K53/G53=0),K53/G53, " "), " ")</f>
        <v>6.7500000000000009</v>
      </c>
      <c r="N53" s="150" t="s">
        <v>253</v>
      </c>
    </row>
    <row r="54" spans="1:14" ht="34.200000000000003" x14ac:dyDescent="0.25">
      <c r="A54" s="148">
        <v>27</v>
      </c>
      <c r="B54" s="149" t="s">
        <v>254</v>
      </c>
      <c r="C54" s="132" t="s">
        <v>255</v>
      </c>
      <c r="D54" s="150" t="s">
        <v>195</v>
      </c>
      <c r="E54" s="151">
        <v>0.26540000000000002</v>
      </c>
      <c r="F54" s="133" t="s">
        <v>256</v>
      </c>
      <c r="G54" s="133">
        <v>0.83</v>
      </c>
      <c r="H54" s="152">
        <v>21.36</v>
      </c>
      <c r="I54" s="152">
        <v>5.67</v>
      </c>
      <c r="J54" s="133" t="s">
        <v>257</v>
      </c>
      <c r="K54" s="133">
        <v>5.78</v>
      </c>
      <c r="L54" s="153"/>
      <c r="M54" s="152">
        <f>IF(ISNUMBER(K54/G54),IF(NOT(K54/G54=0),K54/G54, " "), " ")</f>
        <v>6.9638554216867474</v>
      </c>
      <c r="N54" s="150" t="s">
        <v>258</v>
      </c>
    </row>
    <row r="55" spans="1:14" ht="34.200000000000003" x14ac:dyDescent="0.25">
      <c r="A55" s="148">
        <v>28</v>
      </c>
      <c r="B55" s="149" t="s">
        <v>259</v>
      </c>
      <c r="C55" s="132" t="s">
        <v>260</v>
      </c>
      <c r="D55" s="150" t="s">
        <v>213</v>
      </c>
      <c r="E55" s="151">
        <v>1.2999999999999999E-3</v>
      </c>
      <c r="F55" s="133" t="s">
        <v>261</v>
      </c>
      <c r="G55" s="133">
        <v>32.36</v>
      </c>
      <c r="H55" s="152">
        <v>112499.5</v>
      </c>
      <c r="I55" s="152">
        <v>146.25</v>
      </c>
      <c r="J55" s="133" t="s">
        <v>262</v>
      </c>
      <c r="K55" s="133">
        <v>149.30000000000001</v>
      </c>
      <c r="L55" s="153"/>
      <c r="M55" s="152">
        <f>IF(ISNUMBER(K55/G55),IF(NOT(K55/G55=0),K55/G55, " "), " ")</f>
        <v>4.6137206427688513</v>
      </c>
      <c r="N55" s="150" t="s">
        <v>263</v>
      </c>
    </row>
    <row r="56" spans="1:14" ht="22.8" x14ac:dyDescent="0.25">
      <c r="A56" s="154">
        <v>29</v>
      </c>
      <c r="B56" s="155" t="s">
        <v>264</v>
      </c>
      <c r="C56" s="136" t="s">
        <v>265</v>
      </c>
      <c r="D56" s="156" t="s">
        <v>224</v>
      </c>
      <c r="E56" s="157">
        <v>0.17499999999999999</v>
      </c>
      <c r="F56" s="138" t="s">
        <v>266</v>
      </c>
      <c r="G56" s="138">
        <v>4.66</v>
      </c>
      <c r="H56" s="158">
        <v>184.77</v>
      </c>
      <c r="I56" s="158">
        <v>32.33</v>
      </c>
      <c r="J56" s="138" t="s">
        <v>267</v>
      </c>
      <c r="K56" s="138">
        <v>33</v>
      </c>
      <c r="L56" s="159"/>
      <c r="M56" s="158">
        <f>IF(ISNUMBER(K56/G56),IF(NOT(K56/G56=0),K56/G56, " "), " ")</f>
        <v>7.0815450643776821</v>
      </c>
      <c r="N56" s="156" t="s">
        <v>268</v>
      </c>
    </row>
    <row r="57" spans="1:14" x14ac:dyDescent="0.25">
      <c r="A57" s="140" t="s">
        <v>119</v>
      </c>
      <c r="B57" s="141"/>
      <c r="C57" s="141"/>
      <c r="D57" s="141"/>
      <c r="E57" s="141"/>
      <c r="F57" s="141"/>
      <c r="G57" s="160">
        <v>497</v>
      </c>
      <c r="H57" s="161"/>
      <c r="I57" s="161"/>
      <c r="J57" s="161"/>
      <c r="K57" s="160">
        <v>2919</v>
      </c>
      <c r="L57" s="162"/>
      <c r="M57" s="160">
        <f ca="1">IF(ISNUMBER(INDIRECT("K" &amp; ROW())/INDIRECT("G" &amp; ROW())),INDIRECT("K" &amp; ROW())/INDIRECT("G" &amp; ROW()), " ")</f>
        <v>5.873239436619718</v>
      </c>
      <c r="N57" s="142" t="s">
        <v>269</v>
      </c>
    </row>
    <row r="58" spans="1:14" x14ac:dyDescent="0.25">
      <c r="A58" s="140" t="s">
        <v>122</v>
      </c>
      <c r="B58" s="141"/>
      <c r="C58" s="141"/>
      <c r="D58" s="141"/>
      <c r="E58" s="141"/>
      <c r="F58" s="141"/>
      <c r="G58" s="160"/>
      <c r="H58" s="161"/>
      <c r="I58" s="161"/>
      <c r="J58" s="161"/>
      <c r="K58" s="160"/>
      <c r="L58" s="162"/>
      <c r="M58" s="160" t="str">
        <f ca="1">IF(ISNUMBER(INDIRECT("K" &amp; ROW())/INDIRECT("G" &amp; ROW())),INDIRECT("K" &amp; ROW())/INDIRECT("G" &amp; ROW()), " ")</f>
        <v xml:space="preserve"> </v>
      </c>
      <c r="N58" s="142" t="s">
        <v>269</v>
      </c>
    </row>
    <row r="59" spans="1:14" x14ac:dyDescent="0.25">
      <c r="A59" s="140" t="s">
        <v>123</v>
      </c>
      <c r="B59" s="141"/>
      <c r="C59" s="141"/>
      <c r="D59" s="141"/>
      <c r="E59" s="141"/>
      <c r="F59" s="141"/>
      <c r="G59" s="160">
        <v>195</v>
      </c>
      <c r="H59" s="161"/>
      <c r="I59" s="161"/>
      <c r="J59" s="161"/>
      <c r="K59" s="160">
        <v>2152</v>
      </c>
      <c r="L59" s="162"/>
      <c r="M59" s="160">
        <f ca="1">IF(ISNUMBER(INDIRECT("K" &amp; ROW())/INDIRECT("G" &amp; ROW())),INDIRECT("K" &amp; ROW())/INDIRECT("G" &amp; ROW()), " ")</f>
        <v>11.035897435897436</v>
      </c>
      <c r="N59" s="142" t="s">
        <v>269</v>
      </c>
    </row>
    <row r="60" spans="1:14" x14ac:dyDescent="0.25">
      <c r="A60" s="140" t="s">
        <v>124</v>
      </c>
      <c r="B60" s="141"/>
      <c r="C60" s="141"/>
      <c r="D60" s="141"/>
      <c r="E60" s="141"/>
      <c r="F60" s="141"/>
      <c r="G60" s="160">
        <v>76</v>
      </c>
      <c r="H60" s="161"/>
      <c r="I60" s="161"/>
      <c r="J60" s="161"/>
      <c r="K60" s="160">
        <v>281</v>
      </c>
      <c r="L60" s="162"/>
      <c r="M60" s="160">
        <f ca="1">IF(ISNUMBER(INDIRECT("K" &amp; ROW())/INDIRECT("G" &amp; ROW())),INDIRECT("K" &amp; ROW())/INDIRECT("G" &amp; ROW()), " ")</f>
        <v>3.6973684210526314</v>
      </c>
      <c r="N60" s="142" t="s">
        <v>269</v>
      </c>
    </row>
    <row r="61" spans="1:14" x14ac:dyDescent="0.25">
      <c r="A61" s="140" t="s">
        <v>125</v>
      </c>
      <c r="B61" s="141"/>
      <c r="C61" s="141"/>
      <c r="D61" s="141"/>
      <c r="E61" s="141"/>
      <c r="F61" s="141"/>
      <c r="G61" s="160">
        <v>230</v>
      </c>
      <c r="H61" s="161"/>
      <c r="I61" s="161"/>
      <c r="J61" s="161"/>
      <c r="K61" s="160">
        <v>529</v>
      </c>
      <c r="L61" s="162"/>
      <c r="M61" s="160">
        <f ca="1">IF(ISNUMBER(INDIRECT("K" &amp; ROW())/INDIRECT("G" &amp; ROW())),INDIRECT("K" &amp; ROW())/INDIRECT("G" &amp; ROW()), " ")</f>
        <v>2.2999999999999998</v>
      </c>
      <c r="N61" s="142" t="s">
        <v>269</v>
      </c>
    </row>
    <row r="62" spans="1:14" x14ac:dyDescent="0.25">
      <c r="A62" s="143" t="s">
        <v>126</v>
      </c>
      <c r="B62" s="144"/>
      <c r="C62" s="144"/>
      <c r="D62" s="144"/>
      <c r="E62" s="144"/>
      <c r="F62" s="144"/>
      <c r="G62" s="163">
        <v>201</v>
      </c>
      <c r="H62" s="164"/>
      <c r="I62" s="164"/>
      <c r="J62" s="164"/>
      <c r="K62" s="163">
        <v>1900</v>
      </c>
      <c r="L62" s="165"/>
      <c r="M62" s="163">
        <f ca="1">IF(ISNUMBER(INDIRECT("K" &amp; ROW())/INDIRECT("G" &amp; ROW())),INDIRECT("K" &amp; ROW())/INDIRECT("G" &amp; ROW()), " ")</f>
        <v>9.4527363184079594</v>
      </c>
      <c r="N62" s="145" t="s">
        <v>269</v>
      </c>
    </row>
    <row r="63" spans="1:14" x14ac:dyDescent="0.25">
      <c r="A63" s="143" t="s">
        <v>127</v>
      </c>
      <c r="B63" s="144"/>
      <c r="C63" s="144"/>
      <c r="D63" s="144"/>
      <c r="E63" s="144"/>
      <c r="F63" s="144"/>
      <c r="G63" s="163">
        <v>119</v>
      </c>
      <c r="H63" s="164"/>
      <c r="I63" s="164"/>
      <c r="J63" s="164"/>
      <c r="K63" s="163">
        <v>1042</v>
      </c>
      <c r="L63" s="165"/>
      <c r="M63" s="163">
        <f ca="1">IF(ISNUMBER(INDIRECT("K" &amp; ROW())/INDIRECT("G" &amp; ROW())),INDIRECT("K" &amp; ROW())/INDIRECT("G" &amp; ROW()), " ")</f>
        <v>8.7563025210084042</v>
      </c>
      <c r="N63" s="145" t="s">
        <v>269</v>
      </c>
    </row>
    <row r="64" spans="1:14" x14ac:dyDescent="0.25">
      <c r="A64" s="143" t="s">
        <v>128</v>
      </c>
      <c r="B64" s="144"/>
      <c r="C64" s="144"/>
      <c r="D64" s="144"/>
      <c r="E64" s="144"/>
      <c r="F64" s="144"/>
      <c r="G64" s="163"/>
      <c r="H64" s="164"/>
      <c r="I64" s="164"/>
      <c r="J64" s="164"/>
      <c r="K64" s="163"/>
      <c r="L64" s="165"/>
      <c r="M64" s="163" t="str">
        <f ca="1">IF(ISNUMBER(INDIRECT("K" &amp; ROW())/INDIRECT("G" &amp; ROW())),INDIRECT("K" &amp; ROW())/INDIRECT("G" &amp; ROW()), " ")</f>
        <v xml:space="preserve"> </v>
      </c>
      <c r="N64" s="145" t="s">
        <v>269</v>
      </c>
    </row>
    <row r="65" spans="1:14" ht="30" customHeight="1" x14ac:dyDescent="0.25">
      <c r="A65" s="140" t="s">
        <v>129</v>
      </c>
      <c r="B65" s="141"/>
      <c r="C65" s="141"/>
      <c r="D65" s="141"/>
      <c r="E65" s="141"/>
      <c r="F65" s="141"/>
      <c r="G65" s="160">
        <v>268</v>
      </c>
      <c r="H65" s="161"/>
      <c r="I65" s="161"/>
      <c r="J65" s="161"/>
      <c r="K65" s="160">
        <v>884</v>
      </c>
      <c r="L65" s="162"/>
      <c r="M65" s="160">
        <f ca="1">IF(ISNUMBER(INDIRECT("K" &amp; ROW())/INDIRECT("G" &amp; ROW())),INDIRECT("K" &amp; ROW())/INDIRECT("G" &amp; ROW()), " ")</f>
        <v>3.2985074626865671</v>
      </c>
      <c r="N65" s="142" t="s">
        <v>269</v>
      </c>
    </row>
    <row r="66" spans="1:14" ht="30" customHeight="1" x14ac:dyDescent="0.25">
      <c r="A66" s="140" t="s">
        <v>130</v>
      </c>
      <c r="B66" s="141"/>
      <c r="C66" s="141"/>
      <c r="D66" s="141"/>
      <c r="E66" s="141"/>
      <c r="F66" s="141"/>
      <c r="G66" s="160">
        <v>549</v>
      </c>
      <c r="H66" s="161"/>
      <c r="I66" s="161"/>
      <c r="J66" s="161"/>
      <c r="K66" s="160">
        <v>4977</v>
      </c>
      <c r="L66" s="162"/>
      <c r="M66" s="160">
        <f ca="1">IF(ISNUMBER(INDIRECT("K" &amp; ROW())/INDIRECT("G" &amp; ROW())),INDIRECT("K" &amp; ROW())/INDIRECT("G" &amp; ROW()), " ")</f>
        <v>9.0655737704918025</v>
      </c>
      <c r="N66" s="142" t="s">
        <v>269</v>
      </c>
    </row>
    <row r="67" spans="1:14" x14ac:dyDescent="0.25">
      <c r="A67" s="140" t="s">
        <v>131</v>
      </c>
      <c r="B67" s="141"/>
      <c r="C67" s="141"/>
      <c r="D67" s="141"/>
      <c r="E67" s="141"/>
      <c r="F67" s="141"/>
      <c r="G67" s="160">
        <v>817</v>
      </c>
      <c r="H67" s="161"/>
      <c r="I67" s="161"/>
      <c r="J67" s="161"/>
      <c r="K67" s="160">
        <v>5861</v>
      </c>
      <c r="L67" s="162"/>
      <c r="M67" s="160">
        <f ca="1">IF(ISNUMBER(INDIRECT("K" &amp; ROW())/INDIRECT("G" &amp; ROW())),INDIRECT("K" &amp; ROW())/INDIRECT("G" &amp; ROW()), " ")</f>
        <v>7.1738066095471238</v>
      </c>
      <c r="N67" s="142" t="s">
        <v>269</v>
      </c>
    </row>
    <row r="68" spans="1:14" ht="30" customHeight="1" x14ac:dyDescent="0.25">
      <c r="A68" s="140" t="s">
        <v>132</v>
      </c>
      <c r="B68" s="141"/>
      <c r="C68" s="141"/>
      <c r="D68" s="141"/>
      <c r="E68" s="141"/>
      <c r="F68" s="141"/>
      <c r="G68" s="160">
        <v>63.77</v>
      </c>
      <c r="H68" s="161"/>
      <c r="I68" s="161"/>
      <c r="J68" s="161"/>
      <c r="K68" s="160">
        <v>224.74</v>
      </c>
      <c r="L68" s="162"/>
      <c r="M68" s="160">
        <f ca="1">IF(ISNUMBER(INDIRECT("K" &amp; ROW())/INDIRECT("G" &amp; ROW())),INDIRECT("K" &amp; ROW())/INDIRECT("G" &amp; ROW()), " ")</f>
        <v>3.5242276932726986</v>
      </c>
      <c r="N68" s="142" t="s">
        <v>269</v>
      </c>
    </row>
    <row r="69" spans="1:14" x14ac:dyDescent="0.25">
      <c r="A69" s="143" t="s">
        <v>133</v>
      </c>
      <c r="B69" s="144"/>
      <c r="C69" s="144"/>
      <c r="D69" s="144"/>
      <c r="E69" s="144"/>
      <c r="F69" s="144"/>
      <c r="G69" s="163">
        <v>880.77</v>
      </c>
      <c r="H69" s="164"/>
      <c r="I69" s="164"/>
      <c r="J69" s="164"/>
      <c r="K69" s="163">
        <v>6085.74</v>
      </c>
      <c r="L69" s="165"/>
      <c r="M69" s="163">
        <f ca="1">IF(ISNUMBER(INDIRECT("K" &amp; ROW())/INDIRECT("G" &amp; ROW())),INDIRECT("K" &amp; ROW())/INDIRECT("G" &amp; ROW()), " ")</f>
        <v>6.9095677645696378</v>
      </c>
      <c r="N69" s="145" t="s">
        <v>269</v>
      </c>
    </row>
    <row r="70" spans="1:14" x14ac:dyDescent="0.25">
      <c r="A70" s="48"/>
      <c r="G70" s="67"/>
      <c r="H70" s="68"/>
      <c r="I70" s="68"/>
      <c r="J70" s="68"/>
      <c r="K70" s="67"/>
      <c r="L70" s="69"/>
      <c r="M70" s="67"/>
      <c r="N70" s="48"/>
    </row>
    <row r="71" spans="1:14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75" t="s">
        <v>69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3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75" t="s">
        <v>70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</sheetData>
  <mergeCells count="44">
    <mergeCell ref="A65:F65"/>
    <mergeCell ref="A66:F66"/>
    <mergeCell ref="A67:F67"/>
    <mergeCell ref="A68:F68"/>
    <mergeCell ref="A69:F69"/>
    <mergeCell ref="A59:F59"/>
    <mergeCell ref="A60:F60"/>
    <mergeCell ref="A61:F61"/>
    <mergeCell ref="A62:F62"/>
    <mergeCell ref="A63:F63"/>
    <mergeCell ref="A64:F64"/>
    <mergeCell ref="A24:N24"/>
    <mergeCell ref="A25:N25"/>
    <mergeCell ref="A32:N32"/>
    <mergeCell ref="A42:N42"/>
    <mergeCell ref="A57:F57"/>
    <mergeCell ref="A58:F5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2015-03-25T05:58:32Z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