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30" i="16"/>
  <c r="M31" i="16"/>
  <c r="M33" i="16"/>
  <c r="M34" i="16"/>
  <c r="M35" i="16"/>
  <c r="M36" i="16"/>
  <c r="M37" i="16"/>
  <c r="M38" i="16"/>
  <c r="M41" i="16"/>
  <c r="M42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43" i="16"/>
  <c r="M47" i="16"/>
  <c r="M51" i="16"/>
  <c r="M44" i="16"/>
  <c r="M48" i="16"/>
  <c r="M52" i="16"/>
  <c r="M50" i="16"/>
  <c r="M45" i="16"/>
  <c r="M49" i="16"/>
  <c r="M53" i="16"/>
  <c r="M46" i="16"/>
  <c r="M54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3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5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<sst xmlns="http://schemas.openxmlformats.org/spreadsheetml/2006/main" count="264" uniqueCount="176">
  <si>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</si>
  <si>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</si>
  <si>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</si>
  <si>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</si>
  <si>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</si>
  <si>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</si>
  <si>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</si>
  <si>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</si>
  <si>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</si>
  <si>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</si>
  <si>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</si>
  <si>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</si>
  <si>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</si>
  <si>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</si>
  <si>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</si>
  <si>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</si>
  <si>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</si>
  <si>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</si>
  <si>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</si>
  <si>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</si>
  <si>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</si>
  <si>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</si>
  <si>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</si>
  <si>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</si>
  <si>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</si>
  <si>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</si>
  <si>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</si>
  <si>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</si>
  <si>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</si>
  <si>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</si>
  <si>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</si>
  <si>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</si>
  <si>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</si>
  <si>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</si>
  <si>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</si>
  <si>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</si>
  <si>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</si>
  <si>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</si>
  <si>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</si>
  <si>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</si>
  <si>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</si>
  <si>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</si>
  <si>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</si>
  <si>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</si>
  <si>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</si>
  <si>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</si>
  <si>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</si>
  <si>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</si>
  <si>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</si>
  <si>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</si>
  <si>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</si>
  <si>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</si>
  <si>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</si>
  <si>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</si>
  <si>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</si>
  <si>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</si>
  <si>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</si>
  <si>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</si>
  <si>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</si>
  <si>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</si>
  <si>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</si>
  <si>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</si>
  <si>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</si>
  <si>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</si>
  <si>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</si>
  <si>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</si>
  <si>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</si>
  <si>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</si>
  <si>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Кирова 13</t>
  </si>
  <si>
    <t>Сдал:  _________________ //</t>
  </si>
  <si>
    <t>Принял:  _________________ //</t>
  </si>
  <si>
    <t>Раздел 1. ИЮЛЬ</t>
  </si>
  <si>
    <t>кв.6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</si>
  <si>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</si>
  <si>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0,0285
88
48</t>
  </si>
  <si>
    <t>2970,12
_____
14091,87</t>
  </si>
  <si>
    <t>123,24
_____
12,62</t>
  </si>
  <si>
    <t>490
88
51</t>
  </si>
  <si>
    <t>85
_____
401</t>
  </si>
  <si>
    <t>3561
825
450</t>
  </si>
  <si>
    <t>933
_____
2609</t>
  </si>
  <si>
    <t>Р</t>
  </si>
  <si>
    <t>19
_____
4</t>
  </si>
  <si>
    <t>ТЕРр65-8-2
Смена полиэтиленовых канализационных труб диаметром: до 100 мм
100 м трубопровода с фасонными частями
НР 88%=103%*0.85 от ФОТ
СП 48%=60%*0.8 от ФОТ</t>
  </si>
  <si>
    <t>0,003
88
48</t>
  </si>
  <si>
    <t>776,23
_____
6358,76</t>
  </si>
  <si>
    <t>27,39
_____
2,8</t>
  </si>
  <si>
    <t>21
2
1</t>
  </si>
  <si>
    <t>2
_____
19</t>
  </si>
  <si>
    <t>99
23
12</t>
  </si>
  <si>
    <t>26
_____
73</t>
  </si>
  <si>
    <t>ТСЦ-103-1017
Ревизии диаметром: 100 мм
шт.</t>
  </si>
  <si>
    <t>1
88
48</t>
  </si>
  <si>
    <t xml:space="preserve">
_____
73,8</t>
  </si>
  <si>
    <t xml:space="preserve">
_____
74</t>
  </si>
  <si>
    <t xml:space="preserve">
_____
416</t>
  </si>
  <si>
    <t>М</t>
  </si>
  <si>
    <t>Итого прямые затраты по акту</t>
  </si>
  <si>
    <t>87
_____
494</t>
  </si>
  <si>
    <t>959
_____
3098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</si>
  <si>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</si>
  <si>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</si>
  <si>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</si>
  <si>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</si>
  <si>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</si>
  <si>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</si>
  <si>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</si>
  <si>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</si>
  <si>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</si>
  <si>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</si>
  <si>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</si>
  <si>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</si>
  <si>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</si>
  <si>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</si>
  <si>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1-4-2</t>
  </si>
  <si>
    <t>Затраты труда рабочих (ср 4,2)</t>
  </si>
  <si>
    <t xml:space="preserve">чел.час
</t>
  </si>
  <si>
    <t xml:space="preserve">12,54
</t>
  </si>
  <si>
    <t xml:space="preserve">138,16
</t>
  </si>
  <si>
    <t>1-4-3</t>
  </si>
  <si>
    <t>Затраты труда рабочих (ср 4,3)</t>
  </si>
  <si>
    <t xml:space="preserve">12,72
</t>
  </si>
  <si>
    <t xml:space="preserve">140,17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</si>
  <si>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</si>
  <si>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</si>
  <si>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</si>
  <si>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</si>
  <si>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</si>
  <si>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</si>
  <si>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155
</t>
  </si>
  <si>
    <t>ГК ЕТО, пост.№ 4/1 (031121)</t>
  </si>
  <si>
    <t>Автомобили бортовые, грузоподъемность: до 5 т</t>
  </si>
  <si>
    <t xml:space="preserve">103,2
</t>
  </si>
  <si>
    <t xml:space="preserve">570
</t>
  </si>
  <si>
    <t>ГК ЕТО, пост.№ 4/1</t>
  </si>
  <si>
    <t xml:space="preserve">                  Материалы</t>
  </si>
  <si>
    <t>101-0311</t>
  </si>
  <si>
    <t>Каболка</t>
  </si>
  <si>
    <t xml:space="preserve">т
</t>
  </si>
  <si>
    <t xml:space="preserve">26830
</t>
  </si>
  <si>
    <t xml:space="preserve">90871,66
</t>
  </si>
  <si>
    <t>10.01.393</t>
  </si>
  <si>
    <t>101-2429</t>
  </si>
  <si>
    <t>Цемент расширяющийся</t>
  </si>
  <si>
    <t xml:space="preserve">2350
</t>
  </si>
  <si>
    <t xml:space="preserve">18580,67
</t>
  </si>
  <si>
    <t>13.01.105</t>
  </si>
  <si>
    <t>101-2449</t>
  </si>
  <si>
    <t>Кольца резиновые для: чугунных напорных труб диаметром 50-300 мм</t>
  </si>
  <si>
    <t xml:space="preserve">кг
</t>
  </si>
  <si>
    <t xml:space="preserve">116
</t>
  </si>
  <si>
    <t xml:space="preserve">659,99
</t>
  </si>
  <si>
    <t>Среднее (15.01.191, 15.01.192, 15.01.193, 15.01.194, 15.01.195)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</si>
  <si>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</si>
  <si>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</si>
  <si>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м
</t>
  </si>
  <si>
    <t xml:space="preserve">138,24
</t>
  </si>
  <si>
    <t xml:space="preserve">904,91
</t>
  </si>
  <si>
    <t>ГК ЕТО №4/1 от 31.01.2014 г., п.289.1*1.59</t>
  </si>
  <si>
    <t>302-1325</t>
  </si>
  <si>
    <t>Трубопроводы для внутренней канализации: из поливинилхлоридных труб диаметром 100 мм</t>
  </si>
  <si>
    <t xml:space="preserve">58,5
</t>
  </si>
  <si>
    <t xml:space="preserve">214,08
</t>
  </si>
  <si>
    <t>Среднее (15.02.128.2*4,15.02.128.1/0.5*1.5)</t>
  </si>
  <si>
    <t>ТСЦ-103-1017</t>
  </si>
  <si>
    <t>Ревизии диаметром: 100 мм</t>
  </si>
  <si>
    <t xml:space="preserve">шт.
</t>
  </si>
  <si>
    <t xml:space="preserve">73,8
</t>
  </si>
  <si>
    <t xml:space="preserve">415,6
</t>
  </si>
  <si>
    <t xml:space="preserve">          Неучтенные ресурсы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</si>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</sst>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D19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6.84</v>
      </c>
      <c r="X14" s="27">
        <v>6.84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0.03</v>
      </c>
      <c r="X15" s="27">
        <v>0.03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175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820.82/1000</f>
        <v>0.82082000000000011</v>
      </c>
      <c r="I27" s="85"/>
      <c r="J27" s="35" t="s">
        <v>5</v>
      </c>
      <c r="K27" s="86">
        <f>5983.92/1000</f>
        <v>5.9839200000000003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6.8700000000000002E-3</v>
      </c>
      <c r="I30" s="85"/>
      <c r="J30" s="35" t="s">
        <v>7</v>
      </c>
      <c r="K30" s="86">
        <f>(X14+X15)/1000</f>
        <v>6.8700000000000002E-3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87</v>
      </c>
      <c r="Z30" s="71">
        <v>90</v>
      </c>
      <c r="AA30" s="71">
        <v>52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87/1000</f>
        <v>8.6999999999999994E-2</v>
      </c>
      <c r="I31" s="85"/>
      <c r="J31" s="35" t="s">
        <v>5</v>
      </c>
      <c r="K31" s="86">
        <f>963/1000</f>
        <v>0.96299999999999997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963</v>
      </c>
      <c r="Z31" s="72">
        <v>847</v>
      </c>
      <c r="AA31" s="72">
        <v>462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17185.23</v>
      </c>
      <c r="F42" s="137" t="s">
        <v>75</v>
      </c>
      <c r="G42" s="136" t="s">
        <v>76</v>
      </c>
      <c r="H42" s="136" t="s">
        <v>77</v>
      </c>
      <c r="I42" s="136" t="s">
        <v>78</v>
      </c>
      <c r="J42" s="136">
        <v>4</v>
      </c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 t="s">
        <v>82</v>
      </c>
    </row>
    <row r="43" spans="1:22" ht="18.45" customHeight="1" x14ac:dyDescent="0.25">
      <c r="A43" s="130" t="s">
        <v>72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68.400000000000006" x14ac:dyDescent="0.25">
      <c r="A44" s="132">
        <v>2</v>
      </c>
      <c r="B44" s="133">
        <v>2</v>
      </c>
      <c r="C44" s="134" t="s">
        <v>83</v>
      </c>
      <c r="D44" s="135" t="s">
        <v>84</v>
      </c>
      <c r="E44" s="136">
        <v>7162.38</v>
      </c>
      <c r="F44" s="137" t="s">
        <v>85</v>
      </c>
      <c r="G44" s="136" t="s">
        <v>86</v>
      </c>
      <c r="H44" s="136" t="s">
        <v>87</v>
      </c>
      <c r="I44" s="136" t="s">
        <v>88</v>
      </c>
      <c r="J44" s="136"/>
      <c r="K44" s="136" t="s">
        <v>89</v>
      </c>
      <c r="L44" s="137" t="s">
        <v>90</v>
      </c>
      <c r="M44" s="137"/>
      <c r="N44" s="137" t="s">
        <v>81</v>
      </c>
      <c r="O44" s="137"/>
      <c r="P44" s="137"/>
      <c r="Q44" s="137"/>
      <c r="R44" s="137"/>
      <c r="S44" s="137"/>
      <c r="T44" s="137"/>
      <c r="U44" s="137"/>
      <c r="V44" s="137"/>
    </row>
    <row r="45" spans="1:22" ht="34.200000000000003" x14ac:dyDescent="0.25">
      <c r="A45" s="138">
        <v>3</v>
      </c>
      <c r="B45" s="139">
        <v>3</v>
      </c>
      <c r="C45" s="140" t="s">
        <v>91</v>
      </c>
      <c r="D45" s="141" t="s">
        <v>92</v>
      </c>
      <c r="E45" s="142">
        <v>73.8</v>
      </c>
      <c r="F45" s="143" t="s">
        <v>93</v>
      </c>
      <c r="G45" s="142"/>
      <c r="H45" s="142">
        <v>74</v>
      </c>
      <c r="I45" s="142" t="s">
        <v>94</v>
      </c>
      <c r="J45" s="142"/>
      <c r="K45" s="142">
        <v>416</v>
      </c>
      <c r="L45" s="143" t="s">
        <v>95</v>
      </c>
      <c r="M45" s="143"/>
      <c r="N45" s="143" t="s">
        <v>96</v>
      </c>
      <c r="O45" s="143"/>
      <c r="P45" s="143"/>
      <c r="Q45" s="143"/>
      <c r="R45" s="143"/>
      <c r="S45" s="143"/>
      <c r="T45" s="143"/>
      <c r="U45" s="143"/>
      <c r="V45" s="143"/>
    </row>
    <row r="46" spans="1:22" ht="34.200000000000003" x14ac:dyDescent="0.25">
      <c r="A46" s="144" t="s">
        <v>97</v>
      </c>
      <c r="B46" s="145"/>
      <c r="C46" s="145"/>
      <c r="D46" s="145"/>
      <c r="E46" s="145"/>
      <c r="F46" s="145"/>
      <c r="G46" s="145"/>
      <c r="H46" s="146">
        <v>585</v>
      </c>
      <c r="I46" s="146" t="s">
        <v>98</v>
      </c>
      <c r="J46" s="146">
        <v>4</v>
      </c>
      <c r="K46" s="146">
        <v>4076</v>
      </c>
      <c r="L46" s="146" t="s">
        <v>99</v>
      </c>
      <c r="M46" s="146"/>
      <c r="N46" s="146"/>
      <c r="O46" s="146"/>
      <c r="P46" s="146"/>
      <c r="Q46" s="146"/>
      <c r="R46" s="146"/>
      <c r="S46" s="146"/>
      <c r="T46" s="146"/>
      <c r="U46" s="146"/>
      <c r="V46" s="146" t="s">
        <v>82</v>
      </c>
    </row>
    <row r="47" spans="1:22" x14ac:dyDescent="0.25">
      <c r="A47" s="144" t="s">
        <v>100</v>
      </c>
      <c r="B47" s="145"/>
      <c r="C47" s="145"/>
      <c r="D47" s="145"/>
      <c r="E47" s="145"/>
      <c r="F47" s="145"/>
      <c r="G47" s="145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</row>
    <row r="48" spans="1:22" x14ac:dyDescent="0.25">
      <c r="A48" s="144" t="s">
        <v>101</v>
      </c>
      <c r="B48" s="145"/>
      <c r="C48" s="145"/>
      <c r="D48" s="145"/>
      <c r="E48" s="145"/>
      <c r="F48" s="145"/>
      <c r="G48" s="145"/>
      <c r="H48" s="146">
        <v>87</v>
      </c>
      <c r="I48" s="146"/>
      <c r="J48" s="146"/>
      <c r="K48" s="146">
        <v>963</v>
      </c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</row>
    <row r="49" spans="1:22" x14ac:dyDescent="0.25">
      <c r="A49" s="144" t="s">
        <v>102</v>
      </c>
      <c r="B49" s="145"/>
      <c r="C49" s="145"/>
      <c r="D49" s="145"/>
      <c r="E49" s="145"/>
      <c r="F49" s="145"/>
      <c r="G49" s="145"/>
      <c r="H49" s="146">
        <v>494</v>
      </c>
      <c r="I49" s="146"/>
      <c r="J49" s="146"/>
      <c r="K49" s="146">
        <v>3098</v>
      </c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</row>
    <row r="50" spans="1:22" x14ac:dyDescent="0.25">
      <c r="A50" s="144" t="s">
        <v>103</v>
      </c>
      <c r="B50" s="145"/>
      <c r="C50" s="145"/>
      <c r="D50" s="145"/>
      <c r="E50" s="145"/>
      <c r="F50" s="145"/>
      <c r="G50" s="145"/>
      <c r="H50" s="146">
        <v>4</v>
      </c>
      <c r="I50" s="146"/>
      <c r="J50" s="146"/>
      <c r="K50" s="146">
        <v>19</v>
      </c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</row>
    <row r="51" spans="1:22" x14ac:dyDescent="0.25">
      <c r="A51" s="147" t="s">
        <v>104</v>
      </c>
      <c r="B51" s="148"/>
      <c r="C51" s="148"/>
      <c r="D51" s="148"/>
      <c r="E51" s="148"/>
      <c r="F51" s="148"/>
      <c r="G51" s="148"/>
      <c r="H51" s="149">
        <v>90</v>
      </c>
      <c r="I51" s="149"/>
      <c r="J51" s="149"/>
      <c r="K51" s="149">
        <v>847</v>
      </c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</row>
    <row r="52" spans="1:22" x14ac:dyDescent="0.25">
      <c r="A52" s="147" t="s">
        <v>105</v>
      </c>
      <c r="B52" s="148"/>
      <c r="C52" s="148"/>
      <c r="D52" s="148"/>
      <c r="E52" s="148"/>
      <c r="F52" s="148"/>
      <c r="G52" s="148"/>
      <c r="H52" s="149">
        <v>52</v>
      </c>
      <c r="I52" s="149"/>
      <c r="J52" s="149"/>
      <c r="K52" s="149">
        <v>462</v>
      </c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x14ac:dyDescent="0.25">
      <c r="A53" s="147" t="s">
        <v>106</v>
      </c>
      <c r="B53" s="148"/>
      <c r="C53" s="148"/>
      <c r="D53" s="148"/>
      <c r="E53" s="148"/>
      <c r="F53" s="148"/>
      <c r="G53" s="148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</row>
    <row r="54" spans="1:22" ht="30" customHeight="1" x14ac:dyDescent="0.25">
      <c r="A54" s="144" t="s">
        <v>107</v>
      </c>
      <c r="B54" s="145"/>
      <c r="C54" s="145"/>
      <c r="D54" s="145"/>
      <c r="E54" s="145"/>
      <c r="F54" s="145"/>
      <c r="G54" s="145"/>
      <c r="H54" s="146">
        <v>727</v>
      </c>
      <c r="I54" s="146"/>
      <c r="J54" s="146"/>
      <c r="K54" s="146">
        <v>5385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4" t="s">
        <v>108</v>
      </c>
      <c r="B55" s="145"/>
      <c r="C55" s="145"/>
      <c r="D55" s="145"/>
      <c r="E55" s="145"/>
      <c r="F55" s="145"/>
      <c r="G55" s="145"/>
      <c r="H55" s="146">
        <v>727</v>
      </c>
      <c r="I55" s="146"/>
      <c r="J55" s="146"/>
      <c r="K55" s="146">
        <v>5385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ht="30" customHeight="1" x14ac:dyDescent="0.25">
      <c r="A56" s="144" t="s">
        <v>109</v>
      </c>
      <c r="B56" s="145"/>
      <c r="C56" s="145"/>
      <c r="D56" s="145"/>
      <c r="E56" s="145"/>
      <c r="F56" s="145"/>
      <c r="G56" s="145"/>
      <c r="H56" s="146">
        <v>93.82</v>
      </c>
      <c r="I56" s="146"/>
      <c r="J56" s="146"/>
      <c r="K56" s="146">
        <v>598.91999999999996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7" t="s">
        <v>110</v>
      </c>
      <c r="B57" s="148"/>
      <c r="C57" s="148"/>
      <c r="D57" s="148"/>
      <c r="E57" s="148"/>
      <c r="F57" s="148"/>
      <c r="G57" s="148"/>
      <c r="H57" s="149">
        <v>820.82</v>
      </c>
      <c r="I57" s="149"/>
      <c r="J57" s="149"/>
      <c r="K57" s="149">
        <v>5983.92</v>
      </c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62</v>
      </c>
      <c r="D59" s="48"/>
      <c r="E59" s="48"/>
      <c r="F59" s="48"/>
      <c r="G59" s="48"/>
      <c r="H59" s="74">
        <f>IF(ISBLANK(Y30),"",ROUND(Z30/Y30,2)*100)</f>
        <v>103</v>
      </c>
      <c r="I59" s="48"/>
      <c r="J59" s="48"/>
      <c r="K59" s="74">
        <f>IF(ISBLANK(Y31),"",ROUND(Z31/Y31,2)*100)</f>
        <v>88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63</v>
      </c>
      <c r="D60" s="48"/>
      <c r="E60" s="48"/>
      <c r="F60" s="48"/>
      <c r="G60" s="48"/>
      <c r="H60" s="45">
        <f>IF(ISBLANK(Y30),"",ROUND(AA30/Y30,2)*100)</f>
        <v>60</v>
      </c>
      <c r="I60" s="48"/>
      <c r="J60" s="48"/>
      <c r="K60" s="45">
        <f>IF(ISBLANK(Y31),"",ROUND(AA31/Y31,2)*100)</f>
        <v>48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7">
    <mergeCell ref="A55:G55"/>
    <mergeCell ref="A56:G56"/>
    <mergeCell ref="A57:G57"/>
    <mergeCell ref="A49:G49"/>
    <mergeCell ref="A50:G50"/>
    <mergeCell ref="A51:G51"/>
    <mergeCell ref="A52:G52"/>
    <mergeCell ref="A53:G53"/>
    <mergeCell ref="A54:G54"/>
    <mergeCell ref="A40:V40"/>
    <mergeCell ref="A41:V41"/>
    <mergeCell ref="A43:V43"/>
    <mergeCell ref="A46:G46"/>
    <mergeCell ref="A47:G47"/>
    <mergeCell ref="A48:G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59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111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820.82/1000</f>
        <v>0.82082000000000011</v>
      </c>
      <c r="H11" s="85"/>
      <c r="I11" s="55" t="s">
        <v>5</v>
      </c>
      <c r="J11" s="86">
        <f>5983.92/1000</f>
        <v>5.9839200000000003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6.8700000000000002E-3</v>
      </c>
      <c r="H14" s="85"/>
      <c r="I14" s="55" t="s">
        <v>7</v>
      </c>
      <c r="J14" s="86">
        <f>(P14+P15)/1000</f>
        <v>6.8700000000000002E-3</v>
      </c>
      <c r="K14" s="87"/>
      <c r="L14" s="58">
        <v>87</v>
      </c>
      <c r="M14" s="35" t="s">
        <v>7</v>
      </c>
      <c r="N14" s="57"/>
      <c r="O14" s="26">
        <v>6.84</v>
      </c>
      <c r="P14" s="27">
        <v>6.84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87/1000</f>
        <v>8.6999999999999994E-2</v>
      </c>
      <c r="H15" s="117"/>
      <c r="I15" s="55" t="s">
        <v>5</v>
      </c>
      <c r="J15" s="86">
        <f>963/1000</f>
        <v>0.96299999999999997</v>
      </c>
      <c r="K15" s="87"/>
      <c r="L15" s="59">
        <v>959</v>
      </c>
      <c r="M15" s="35" t="s">
        <v>5</v>
      </c>
      <c r="N15" s="57"/>
      <c r="O15" s="26">
        <v>0.03</v>
      </c>
      <c r="P15" s="27">
        <v>0.03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4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112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114</v>
      </c>
      <c r="C26" s="134" t="s">
        <v>115</v>
      </c>
      <c r="D26" s="154" t="s">
        <v>116</v>
      </c>
      <c r="E26" s="155">
        <v>0.19</v>
      </c>
      <c r="F26" s="136" t="s">
        <v>117</v>
      </c>
      <c r="G26" s="136">
        <v>2.38</v>
      </c>
      <c r="H26" s="156"/>
      <c r="I26" s="156"/>
      <c r="J26" s="136" t="s">
        <v>118</v>
      </c>
      <c r="K26" s="136">
        <v>26.25</v>
      </c>
      <c r="L26" s="157"/>
      <c r="M26" s="156">
        <f>IF(ISNUMBER(K26/G26),IF(NOT(K26/G26=0),K26/G26, " "), " ")</f>
        <v>11.029411764705882</v>
      </c>
      <c r="N26" s="154"/>
    </row>
    <row r="27" spans="1:23" s="29" customFormat="1" ht="22.8" x14ac:dyDescent="0.25">
      <c r="A27" s="152">
        <v>2</v>
      </c>
      <c r="B27" s="153" t="s">
        <v>119</v>
      </c>
      <c r="C27" s="134" t="s">
        <v>120</v>
      </c>
      <c r="D27" s="154" t="s">
        <v>116</v>
      </c>
      <c r="E27" s="155">
        <v>6.65</v>
      </c>
      <c r="F27" s="136" t="s">
        <v>121</v>
      </c>
      <c r="G27" s="136">
        <v>84.59</v>
      </c>
      <c r="H27" s="156"/>
      <c r="I27" s="156"/>
      <c r="J27" s="136" t="s">
        <v>122</v>
      </c>
      <c r="K27" s="136">
        <v>932.13</v>
      </c>
      <c r="L27" s="157"/>
      <c r="M27" s="156">
        <f>IF(ISNUMBER(K27/G27),IF(NOT(K27/G27=0),K27/G27, " "), " ")</f>
        <v>11.01938763447216</v>
      </c>
      <c r="N27" s="154"/>
    </row>
    <row r="28" spans="1:23" s="29" customFormat="1" ht="22.8" x14ac:dyDescent="0.25">
      <c r="A28" s="152">
        <v>3</v>
      </c>
      <c r="B28" s="153">
        <v>2</v>
      </c>
      <c r="C28" s="134" t="s">
        <v>123</v>
      </c>
      <c r="D28" s="154" t="s">
        <v>116</v>
      </c>
      <c r="E28" s="155">
        <v>0.03</v>
      </c>
      <c r="F28" s="136" t="s">
        <v>124</v>
      </c>
      <c r="G28" s="136"/>
      <c r="H28" s="156"/>
      <c r="I28" s="156"/>
      <c r="J28" s="136" t="s">
        <v>124</v>
      </c>
      <c r="K28" s="136"/>
      <c r="L28" s="157"/>
      <c r="M28" s="156" t="str">
        <f>IF(ISNUMBER(K28/G28),IF(NOT(K28/G28=0),K28/G28, " "), " ")</f>
        <v xml:space="preserve"> </v>
      </c>
      <c r="N28" s="154"/>
    </row>
    <row r="29" spans="1:23" s="29" customFormat="1" ht="19.350000000000001" customHeight="1" x14ac:dyDescent="0.25">
      <c r="A29" s="128" t="s">
        <v>125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23" ht="22.8" x14ac:dyDescent="0.25">
      <c r="A30" s="152">
        <v>4</v>
      </c>
      <c r="B30" s="153">
        <v>30954</v>
      </c>
      <c r="C30" s="134" t="s">
        <v>126</v>
      </c>
      <c r="D30" s="154" t="s">
        <v>127</v>
      </c>
      <c r="E30" s="155">
        <v>0.03</v>
      </c>
      <c r="F30" s="136" t="s">
        <v>128</v>
      </c>
      <c r="G30" s="136">
        <v>1.01</v>
      </c>
      <c r="H30" s="156"/>
      <c r="I30" s="156"/>
      <c r="J30" s="136" t="s">
        <v>129</v>
      </c>
      <c r="K30" s="136">
        <v>4.6500000000000004</v>
      </c>
      <c r="L30" s="157"/>
      <c r="M30" s="156">
        <f>IF(ISNUMBER(K30/G30),IF(NOT(K30/G30=0),K30/G30, " "), " ")</f>
        <v>4.6039603960396045</v>
      </c>
      <c r="N30" s="154" t="s">
        <v>130</v>
      </c>
    </row>
    <row r="31" spans="1:23" ht="22.8" x14ac:dyDescent="0.25">
      <c r="A31" s="152">
        <v>5</v>
      </c>
      <c r="B31" s="153">
        <v>400001</v>
      </c>
      <c r="C31" s="134" t="s">
        <v>131</v>
      </c>
      <c r="D31" s="154" t="s">
        <v>127</v>
      </c>
      <c r="E31" s="155">
        <v>0.03</v>
      </c>
      <c r="F31" s="136" t="s">
        <v>132</v>
      </c>
      <c r="G31" s="136">
        <v>3.1</v>
      </c>
      <c r="H31" s="156"/>
      <c r="I31" s="156"/>
      <c r="J31" s="136" t="s">
        <v>133</v>
      </c>
      <c r="K31" s="136">
        <v>17.100000000000001</v>
      </c>
      <c r="L31" s="157"/>
      <c r="M31" s="156">
        <f>IF(ISNUMBER(K31/G31),IF(NOT(K31/G31=0),K31/G31, " "), " ")</f>
        <v>5.5161290322580649</v>
      </c>
      <c r="N31" s="154" t="s">
        <v>134</v>
      </c>
    </row>
    <row r="32" spans="1:23" ht="19.350000000000001" customHeight="1" x14ac:dyDescent="0.25">
      <c r="A32" s="128" t="s">
        <v>135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 ht="22.8" x14ac:dyDescent="0.25">
      <c r="A33" s="152">
        <v>6</v>
      </c>
      <c r="B33" s="153" t="s">
        <v>136</v>
      </c>
      <c r="C33" s="134" t="s">
        <v>137</v>
      </c>
      <c r="D33" s="154" t="s">
        <v>138</v>
      </c>
      <c r="E33" s="155">
        <v>2.9999999999999997E-4</v>
      </c>
      <c r="F33" s="136" t="s">
        <v>139</v>
      </c>
      <c r="G33" s="136">
        <v>8.0500000000000007</v>
      </c>
      <c r="H33" s="156">
        <v>88980</v>
      </c>
      <c r="I33" s="156">
        <v>26.69</v>
      </c>
      <c r="J33" s="136" t="s">
        <v>140</v>
      </c>
      <c r="K33" s="136">
        <v>27.26</v>
      </c>
      <c r="L33" s="157"/>
      <c r="M33" s="156">
        <f>IF(ISNUMBER(K33/G33),IF(NOT(K33/G33=0),K33/G33, " "), " ")</f>
        <v>3.3863354037267079</v>
      </c>
      <c r="N33" s="154" t="s">
        <v>141</v>
      </c>
    </row>
    <row r="34" spans="1:14" ht="22.8" x14ac:dyDescent="0.25">
      <c r="A34" s="152">
        <v>7</v>
      </c>
      <c r="B34" s="153" t="s">
        <v>142</v>
      </c>
      <c r="C34" s="134" t="s">
        <v>143</v>
      </c>
      <c r="D34" s="154" t="s">
        <v>138</v>
      </c>
      <c r="E34" s="155">
        <v>6.9999999999999999E-4</v>
      </c>
      <c r="F34" s="136" t="s">
        <v>144</v>
      </c>
      <c r="G34" s="136">
        <v>1.65</v>
      </c>
      <c r="H34" s="156">
        <v>18122.03</v>
      </c>
      <c r="I34" s="156">
        <v>12.69</v>
      </c>
      <c r="J34" s="136" t="s">
        <v>145</v>
      </c>
      <c r="K34" s="136">
        <v>13.01</v>
      </c>
      <c r="L34" s="157"/>
      <c r="M34" s="156">
        <f>IF(ISNUMBER(K34/G34),IF(NOT(K34/G34=0),K34/G34, " "), " ")</f>
        <v>7.8848484848484848</v>
      </c>
      <c r="N34" s="154" t="s">
        <v>146</v>
      </c>
    </row>
    <row r="35" spans="1:14" ht="68.400000000000006" x14ac:dyDescent="0.25">
      <c r="A35" s="152">
        <v>8</v>
      </c>
      <c r="B35" s="153" t="s">
        <v>147</v>
      </c>
      <c r="C35" s="134" t="s">
        <v>148</v>
      </c>
      <c r="D35" s="154" t="s">
        <v>149</v>
      </c>
      <c r="E35" s="155">
        <v>1.2E-2</v>
      </c>
      <c r="F35" s="136" t="s">
        <v>150</v>
      </c>
      <c r="G35" s="136">
        <v>1.39</v>
      </c>
      <c r="H35" s="156">
        <v>646.92999999999995</v>
      </c>
      <c r="I35" s="156">
        <v>7.76</v>
      </c>
      <c r="J35" s="136" t="s">
        <v>151</v>
      </c>
      <c r="K35" s="136">
        <v>7.92</v>
      </c>
      <c r="L35" s="157"/>
      <c r="M35" s="156">
        <f>IF(ISNUMBER(K35/G35),IF(NOT(K35/G35=0),K35/G35, " "), " ")</f>
        <v>5.6978417266187051</v>
      </c>
      <c r="N35" s="154" t="s">
        <v>152</v>
      </c>
    </row>
    <row r="36" spans="1:14" ht="45.6" x14ac:dyDescent="0.25">
      <c r="A36" s="152">
        <v>9</v>
      </c>
      <c r="B36" s="153" t="s">
        <v>153</v>
      </c>
      <c r="C36" s="134" t="s">
        <v>154</v>
      </c>
      <c r="D36" s="154" t="s">
        <v>155</v>
      </c>
      <c r="E36" s="155">
        <v>2.8439999999999999</v>
      </c>
      <c r="F36" s="136" t="s">
        <v>156</v>
      </c>
      <c r="G36" s="136">
        <v>393.15</v>
      </c>
      <c r="H36" s="156">
        <v>885.63</v>
      </c>
      <c r="I36" s="156">
        <v>2518.73</v>
      </c>
      <c r="J36" s="136" t="s">
        <v>157</v>
      </c>
      <c r="K36" s="136">
        <v>2573.56</v>
      </c>
      <c r="L36" s="157"/>
      <c r="M36" s="156">
        <f>IF(ISNUMBER(K36/G36),IF(NOT(K36/G36=0),K36/G36, " "), " ")</f>
        <v>6.5460002543558442</v>
      </c>
      <c r="N36" s="154" t="s">
        <v>158</v>
      </c>
    </row>
    <row r="37" spans="1:14" ht="34.200000000000003" x14ac:dyDescent="0.25">
      <c r="A37" s="152">
        <v>10</v>
      </c>
      <c r="B37" s="153" t="s">
        <v>159</v>
      </c>
      <c r="C37" s="134" t="s">
        <v>160</v>
      </c>
      <c r="D37" s="154" t="s">
        <v>155</v>
      </c>
      <c r="E37" s="155">
        <v>0.2994</v>
      </c>
      <c r="F37" s="136" t="s">
        <v>161</v>
      </c>
      <c r="G37" s="136">
        <v>17.510000000000002</v>
      </c>
      <c r="H37" s="156">
        <v>209.74</v>
      </c>
      <c r="I37" s="156">
        <v>62.8</v>
      </c>
      <c r="J37" s="136" t="s">
        <v>162</v>
      </c>
      <c r="K37" s="136">
        <v>64.099999999999994</v>
      </c>
      <c r="L37" s="157"/>
      <c r="M37" s="156">
        <f>IF(ISNUMBER(K37/G37),IF(NOT(K37/G37=0),K37/G37, " "), " ")</f>
        <v>3.6607652769845798</v>
      </c>
      <c r="N37" s="154" t="s">
        <v>163</v>
      </c>
    </row>
    <row r="38" spans="1:14" ht="22.8" x14ac:dyDescent="0.25">
      <c r="A38" s="152">
        <v>11</v>
      </c>
      <c r="B38" s="153" t="s">
        <v>164</v>
      </c>
      <c r="C38" s="134" t="s">
        <v>165</v>
      </c>
      <c r="D38" s="154" t="s">
        <v>166</v>
      </c>
      <c r="E38" s="155">
        <v>1</v>
      </c>
      <c r="F38" s="136" t="s">
        <v>167</v>
      </c>
      <c r="G38" s="136">
        <v>73.8</v>
      </c>
      <c r="H38" s="156"/>
      <c r="I38" s="156"/>
      <c r="J38" s="136" t="s">
        <v>168</v>
      </c>
      <c r="K38" s="136">
        <v>415.6</v>
      </c>
      <c r="L38" s="157"/>
      <c r="M38" s="156">
        <f>IF(ISNUMBER(K38/G38),IF(NOT(K38/G38=0),K38/G38, " "), " ")</f>
        <v>5.6314363143631443</v>
      </c>
      <c r="N38" s="154"/>
    </row>
    <row r="39" spans="1:14" ht="19.350000000000001" customHeight="1" x14ac:dyDescent="0.25">
      <c r="A39" s="150" t="s">
        <v>169</v>
      </c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</row>
    <row r="40" spans="1:14" ht="19.350000000000001" customHeight="1" x14ac:dyDescent="0.25">
      <c r="A40" s="128" t="s">
        <v>135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4" ht="22.8" x14ac:dyDescent="0.25">
      <c r="A41" s="152">
        <v>12</v>
      </c>
      <c r="B41" s="153" t="s">
        <v>170</v>
      </c>
      <c r="C41" s="134" t="s">
        <v>171</v>
      </c>
      <c r="D41" s="154" t="s">
        <v>138</v>
      </c>
      <c r="E41" s="155">
        <v>4.2999999999999997E-2</v>
      </c>
      <c r="F41" s="136" t="s">
        <v>124</v>
      </c>
      <c r="G41" s="136"/>
      <c r="H41" s="156"/>
      <c r="I41" s="156"/>
      <c r="J41" s="136" t="s">
        <v>124</v>
      </c>
      <c r="K41" s="136"/>
      <c r="L41" s="157"/>
      <c r="M41" s="156" t="str">
        <f>IF(ISNUMBER(K41/G41),IF(NOT(K41/G41=0),K41/G41, " "), " ")</f>
        <v xml:space="preserve"> </v>
      </c>
      <c r="N41" s="154"/>
    </row>
    <row r="42" spans="1:14" ht="22.8" x14ac:dyDescent="0.25">
      <c r="A42" s="158">
        <v>13</v>
      </c>
      <c r="B42" s="159" t="s">
        <v>172</v>
      </c>
      <c r="C42" s="140" t="s">
        <v>173</v>
      </c>
      <c r="D42" s="160" t="s">
        <v>138</v>
      </c>
      <c r="E42" s="161">
        <v>2.9999999999999997E-4</v>
      </c>
      <c r="F42" s="142" t="s">
        <v>124</v>
      </c>
      <c r="G42" s="142"/>
      <c r="H42" s="162"/>
      <c r="I42" s="162"/>
      <c r="J42" s="142" t="s">
        <v>124</v>
      </c>
      <c r="K42" s="142"/>
      <c r="L42" s="163"/>
      <c r="M42" s="162" t="str">
        <f>IF(ISNUMBER(K42/G42),IF(NOT(K42/G42=0),K42/G42, " "), " ")</f>
        <v xml:space="preserve"> </v>
      </c>
      <c r="N42" s="160"/>
    </row>
    <row r="43" spans="1:14" x14ac:dyDescent="0.25">
      <c r="A43" s="144" t="s">
        <v>97</v>
      </c>
      <c r="B43" s="145"/>
      <c r="C43" s="145"/>
      <c r="D43" s="145"/>
      <c r="E43" s="145"/>
      <c r="F43" s="145"/>
      <c r="G43" s="164">
        <v>585</v>
      </c>
      <c r="H43" s="165"/>
      <c r="I43" s="165"/>
      <c r="J43" s="165"/>
      <c r="K43" s="164">
        <v>4076</v>
      </c>
      <c r="L43" s="166"/>
      <c r="M43" s="164">
        <f ca="1">IF(ISNUMBER(INDIRECT("K" &amp; ROW())/INDIRECT("G" &amp; ROW())),INDIRECT("K" &amp; ROW())/INDIRECT("G" &amp; ROW()), " ")</f>
        <v>6.9675213675213676</v>
      </c>
      <c r="N43" s="146" t="s">
        <v>174</v>
      </c>
    </row>
    <row r="44" spans="1:14" x14ac:dyDescent="0.25">
      <c r="A44" s="144" t="s">
        <v>100</v>
      </c>
      <c r="B44" s="145"/>
      <c r="C44" s="145"/>
      <c r="D44" s="145"/>
      <c r="E44" s="145"/>
      <c r="F44" s="145"/>
      <c r="G44" s="164"/>
      <c r="H44" s="165"/>
      <c r="I44" s="165"/>
      <c r="J44" s="165"/>
      <c r="K44" s="164"/>
      <c r="L44" s="166"/>
      <c r="M44" s="164" t="str">
        <f ca="1">IF(ISNUMBER(INDIRECT("K" &amp; ROW())/INDIRECT("G" &amp; ROW())),INDIRECT("K" &amp; ROW())/INDIRECT("G" &amp; ROW()), " ")</f>
        <v xml:space="preserve"> </v>
      </c>
      <c r="N44" s="146" t="s">
        <v>174</v>
      </c>
    </row>
    <row r="45" spans="1:14" x14ac:dyDescent="0.25">
      <c r="A45" s="144" t="s">
        <v>101</v>
      </c>
      <c r="B45" s="145"/>
      <c r="C45" s="145"/>
      <c r="D45" s="145"/>
      <c r="E45" s="145"/>
      <c r="F45" s="145"/>
      <c r="G45" s="164">
        <v>87</v>
      </c>
      <c r="H45" s="165"/>
      <c r="I45" s="165"/>
      <c r="J45" s="165"/>
      <c r="K45" s="164">
        <v>963</v>
      </c>
      <c r="L45" s="166"/>
      <c r="M45" s="164">
        <f ca="1">IF(ISNUMBER(INDIRECT("K" &amp; ROW())/INDIRECT("G" &amp; ROW())),INDIRECT("K" &amp; ROW())/INDIRECT("G" &amp; ROW()), " ")</f>
        <v>11.068965517241379</v>
      </c>
      <c r="N45" s="146" t="s">
        <v>174</v>
      </c>
    </row>
    <row r="46" spans="1:14" x14ac:dyDescent="0.25">
      <c r="A46" s="144" t="s">
        <v>102</v>
      </c>
      <c r="B46" s="145"/>
      <c r="C46" s="145"/>
      <c r="D46" s="145"/>
      <c r="E46" s="145"/>
      <c r="F46" s="145"/>
      <c r="G46" s="164">
        <v>494</v>
      </c>
      <c r="H46" s="165"/>
      <c r="I46" s="165"/>
      <c r="J46" s="165"/>
      <c r="K46" s="164">
        <v>3098</v>
      </c>
      <c r="L46" s="166"/>
      <c r="M46" s="164">
        <f ca="1">IF(ISNUMBER(INDIRECT("K" &amp; ROW())/INDIRECT("G" &amp; ROW())),INDIRECT("K" &amp; ROW())/INDIRECT("G" &amp; ROW()), " ")</f>
        <v>6.2712550607287447</v>
      </c>
      <c r="N46" s="146" t="s">
        <v>174</v>
      </c>
    </row>
    <row r="47" spans="1:14" x14ac:dyDescent="0.25">
      <c r="A47" s="144" t="s">
        <v>103</v>
      </c>
      <c r="B47" s="145"/>
      <c r="C47" s="145"/>
      <c r="D47" s="145"/>
      <c r="E47" s="145"/>
      <c r="F47" s="145"/>
      <c r="G47" s="164">
        <v>4</v>
      </c>
      <c r="H47" s="165"/>
      <c r="I47" s="165"/>
      <c r="J47" s="165"/>
      <c r="K47" s="164">
        <v>19</v>
      </c>
      <c r="L47" s="166"/>
      <c r="M47" s="164">
        <f ca="1">IF(ISNUMBER(INDIRECT("K" &amp; ROW())/INDIRECT("G" &amp; ROW())),INDIRECT("K" &amp; ROW())/INDIRECT("G" &amp; ROW()), " ")</f>
        <v>4.75</v>
      </c>
      <c r="N47" s="146" t="s">
        <v>174</v>
      </c>
    </row>
    <row r="48" spans="1:14" x14ac:dyDescent="0.25">
      <c r="A48" s="147" t="s">
        <v>104</v>
      </c>
      <c r="B48" s="148"/>
      <c r="C48" s="148"/>
      <c r="D48" s="148"/>
      <c r="E48" s="148"/>
      <c r="F48" s="148"/>
      <c r="G48" s="167">
        <v>90</v>
      </c>
      <c r="H48" s="168"/>
      <c r="I48" s="168"/>
      <c r="J48" s="168"/>
      <c r="K48" s="167">
        <v>847</v>
      </c>
      <c r="L48" s="169"/>
      <c r="M48" s="167">
        <f ca="1">IF(ISNUMBER(INDIRECT("K" &amp; ROW())/INDIRECT("G" &amp; ROW())),INDIRECT("K" &amp; ROW())/INDIRECT("G" &amp; ROW()), " ")</f>
        <v>9.4111111111111114</v>
      </c>
      <c r="N48" s="149" t="s">
        <v>174</v>
      </c>
    </row>
    <row r="49" spans="1:14" x14ac:dyDescent="0.25">
      <c r="A49" s="147" t="s">
        <v>105</v>
      </c>
      <c r="B49" s="148"/>
      <c r="C49" s="148"/>
      <c r="D49" s="148"/>
      <c r="E49" s="148"/>
      <c r="F49" s="148"/>
      <c r="G49" s="167">
        <v>52</v>
      </c>
      <c r="H49" s="168"/>
      <c r="I49" s="168"/>
      <c r="J49" s="168"/>
      <c r="K49" s="167">
        <v>462</v>
      </c>
      <c r="L49" s="169"/>
      <c r="M49" s="167">
        <f ca="1">IF(ISNUMBER(INDIRECT("K" &amp; ROW())/INDIRECT("G" &amp; ROW())),INDIRECT("K" &amp; ROW())/INDIRECT("G" &amp; ROW()), " ")</f>
        <v>8.884615384615385</v>
      </c>
      <c r="N49" s="149" t="s">
        <v>174</v>
      </c>
    </row>
    <row r="50" spans="1:14" x14ac:dyDescent="0.25">
      <c r="A50" s="147" t="s">
        <v>106</v>
      </c>
      <c r="B50" s="148"/>
      <c r="C50" s="148"/>
      <c r="D50" s="148"/>
      <c r="E50" s="148"/>
      <c r="F50" s="148"/>
      <c r="G50" s="167"/>
      <c r="H50" s="168"/>
      <c r="I50" s="168"/>
      <c r="J50" s="168"/>
      <c r="K50" s="167"/>
      <c r="L50" s="169"/>
      <c r="M50" s="167" t="str">
        <f ca="1">IF(ISNUMBER(INDIRECT("K" &amp; ROW())/INDIRECT("G" &amp; ROW())),INDIRECT("K" &amp; ROW())/INDIRECT("G" &amp; ROW()), " ")</f>
        <v xml:space="preserve"> </v>
      </c>
      <c r="N50" s="149" t="s">
        <v>174</v>
      </c>
    </row>
    <row r="51" spans="1:14" ht="30" customHeight="1" x14ac:dyDescent="0.25">
      <c r="A51" s="144" t="s">
        <v>107</v>
      </c>
      <c r="B51" s="145"/>
      <c r="C51" s="145"/>
      <c r="D51" s="145"/>
      <c r="E51" s="145"/>
      <c r="F51" s="145"/>
      <c r="G51" s="164">
        <v>727</v>
      </c>
      <c r="H51" s="165"/>
      <c r="I51" s="165"/>
      <c r="J51" s="165"/>
      <c r="K51" s="164">
        <v>5385</v>
      </c>
      <c r="L51" s="166"/>
      <c r="M51" s="164">
        <f ca="1">IF(ISNUMBER(INDIRECT("K" &amp; ROW())/INDIRECT("G" &amp; ROW())),INDIRECT("K" &amp; ROW())/INDIRECT("G" &amp; ROW()), " ")</f>
        <v>7.4071526822558456</v>
      </c>
      <c r="N51" s="146" t="s">
        <v>174</v>
      </c>
    </row>
    <row r="52" spans="1:14" x14ac:dyDescent="0.25">
      <c r="A52" s="144" t="s">
        <v>108</v>
      </c>
      <c r="B52" s="145"/>
      <c r="C52" s="145"/>
      <c r="D52" s="145"/>
      <c r="E52" s="145"/>
      <c r="F52" s="145"/>
      <c r="G52" s="164">
        <v>727</v>
      </c>
      <c r="H52" s="165"/>
      <c r="I52" s="165"/>
      <c r="J52" s="165"/>
      <c r="K52" s="164">
        <v>5385</v>
      </c>
      <c r="L52" s="166"/>
      <c r="M52" s="164">
        <f ca="1">IF(ISNUMBER(INDIRECT("K" &amp; ROW())/INDIRECT("G" &amp; ROW())),INDIRECT("K" &amp; ROW())/INDIRECT("G" &amp; ROW()), " ")</f>
        <v>7.4071526822558456</v>
      </c>
      <c r="N52" s="146" t="s">
        <v>174</v>
      </c>
    </row>
    <row r="53" spans="1:14" ht="30" customHeight="1" x14ac:dyDescent="0.25">
      <c r="A53" s="144" t="s">
        <v>109</v>
      </c>
      <c r="B53" s="145"/>
      <c r="C53" s="145"/>
      <c r="D53" s="145"/>
      <c r="E53" s="145"/>
      <c r="F53" s="145"/>
      <c r="G53" s="164">
        <v>93.82</v>
      </c>
      <c r="H53" s="165"/>
      <c r="I53" s="165"/>
      <c r="J53" s="165"/>
      <c r="K53" s="164">
        <v>598.91999999999996</v>
      </c>
      <c r="L53" s="166"/>
      <c r="M53" s="164">
        <f ca="1">IF(ISNUMBER(INDIRECT("K" &amp; ROW())/INDIRECT("G" &amp; ROW())),INDIRECT("K" &amp; ROW())/INDIRECT("G" &amp; ROW()), " ")</f>
        <v>6.3837134939245361</v>
      </c>
      <c r="N53" s="146" t="s">
        <v>174</v>
      </c>
    </row>
    <row r="54" spans="1:14" x14ac:dyDescent="0.25">
      <c r="A54" s="147" t="s">
        <v>110</v>
      </c>
      <c r="B54" s="148"/>
      <c r="C54" s="148"/>
      <c r="D54" s="148"/>
      <c r="E54" s="148"/>
      <c r="F54" s="148"/>
      <c r="G54" s="167">
        <v>820.82</v>
      </c>
      <c r="H54" s="168"/>
      <c r="I54" s="168"/>
      <c r="J54" s="168"/>
      <c r="K54" s="167">
        <v>5983.92</v>
      </c>
      <c r="L54" s="169"/>
      <c r="M54" s="167">
        <f ca="1">IF(ISNUMBER(INDIRECT("K" &amp; ROW())/INDIRECT("G" &amp; ROW())),INDIRECT("K" &amp; ROW())/INDIRECT("G" &amp; ROW()), " ")</f>
        <v>7.2901732413927531</v>
      </c>
      <c r="N54" s="149" t="s">
        <v>174</v>
      </c>
    </row>
    <row r="55" spans="1:14" x14ac:dyDescent="0.25">
      <c r="A55" s="48"/>
      <c r="G55" s="67"/>
      <c r="H55" s="68"/>
      <c r="I55" s="68"/>
      <c r="J55" s="68"/>
      <c r="K55" s="67"/>
      <c r="L55" s="69"/>
      <c r="M55" s="67"/>
      <c r="N55" s="48"/>
    </row>
    <row r="56" spans="1:14" x14ac:dyDescent="0.25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70"/>
      <c r="M56" s="29"/>
      <c r="N56" s="29"/>
    </row>
    <row r="57" spans="1:14" x14ac:dyDescent="0.25">
      <c r="A57" s="75" t="s">
        <v>69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70"/>
      <c r="M57" s="29"/>
      <c r="N57" s="29"/>
    </row>
    <row r="58" spans="1:14" x14ac:dyDescent="0.25">
      <c r="A58" s="3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70"/>
      <c r="M58" s="29"/>
      <c r="N58" s="29"/>
    </row>
    <row r="59" spans="1:14" x14ac:dyDescent="0.25">
      <c r="A59" s="75" t="s">
        <v>70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70"/>
      <c r="M59" s="29"/>
      <c r="N59" s="29"/>
    </row>
  </sheetData>
  <mergeCells count="45">
    <mergeCell ref="A49:F49"/>
    <mergeCell ref="A50:F50"/>
    <mergeCell ref="A51:F51"/>
    <mergeCell ref="A52:F52"/>
    <mergeCell ref="A53:F53"/>
    <mergeCell ref="A54:F54"/>
    <mergeCell ref="A43:F43"/>
    <mergeCell ref="A44:F44"/>
    <mergeCell ref="A45:F45"/>
    <mergeCell ref="A46:F46"/>
    <mergeCell ref="A47:F47"/>
    <mergeCell ref="A48:F48"/>
    <mergeCell ref="A24:N24"/>
    <mergeCell ref="A25:N25"/>
    <mergeCell ref="A29:N29"/>
    <mergeCell ref="A32:N32"/>
    <mergeCell ref="A39:N39"/>
    <mergeCell ref="A40:N4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2015-03-24T10:02:01Z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