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9" i="8"/>
  <c r="K98" i="8"/>
  <c r="H99" i="8"/>
  <c r="H98" i="8"/>
  <c r="J14" i="16"/>
  <c r="G14" i="16"/>
  <c r="K30" i="8"/>
  <c r="H30" i="8"/>
  <c r="A18" i="16"/>
  <c r="B34" i="8"/>
  <c r="M63" i="16"/>
  <c r="M67" i="16"/>
  <c r="M71" i="16"/>
  <c r="M75" i="16"/>
  <c r="M64" i="16"/>
  <c r="M68" i="16"/>
  <c r="M72" i="16"/>
  <c r="M76" i="16"/>
  <c r="M70" i="16"/>
  <c r="M65" i="16"/>
  <c r="M69" i="16"/>
  <c r="M73" i="16"/>
  <c r="M66" i="16"/>
  <c r="M7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<sst xmlns="http://schemas.openxmlformats.org/spreadsheetml/2006/main" count="536" uniqueCount="357">
  <si>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</si>
  <si>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</si>
  <si>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</si>
  <si>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</si>
  <si>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</si>
  <si>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</si>
  <si>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</si>
  <si>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</si>
  <si>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</si>
  <si>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</si>
  <si>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</si>
  <si>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</si>
  <si>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</si>
  <si>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</si>
  <si>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</si>
  <si>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</si>
  <si>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</si>
  <si>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</si>
  <si>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</si>
  <si>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</si>
  <si>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</si>
  <si>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</si>
  <si>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</si>
  <si>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</si>
  <si>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</si>
  <si>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</si>
  <si>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</si>
  <si>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</si>
  <si>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</si>
  <si>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</si>
  <si>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</si>
  <si>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</si>
  <si>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</si>
  <si>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</si>
  <si>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</si>
  <si>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</si>
  <si>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</si>
  <si>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</si>
  <si>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</si>
  <si>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</si>
  <si>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</si>
  <si>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</si>
  <si>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</si>
  <si>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</si>
  <si>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</si>
  <si>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</si>
  <si>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</si>
  <si>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</si>
  <si>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</si>
  <si>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</si>
  <si>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</si>
  <si>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</si>
  <si>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</si>
  <si>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</si>
  <si>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</si>
  <si>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</si>
  <si>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</si>
  <si>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</si>
  <si>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</si>
  <si>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</si>
  <si>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</si>
  <si>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</si>
  <si>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</si>
  <si>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</si>
  <si>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</si>
  <si>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01.01.2014</t>
  </si>
  <si>
    <t>31.01.2014</t>
  </si>
  <si>
    <t>О ПРИЕМКЕ ВЫПОЛНЕННЫХ РАБОТ за Январь 2014</t>
  </si>
  <si>
    <t>на Кирова 6</t>
  </si>
  <si>
    <t>Сдал:  _________________ //</t>
  </si>
  <si>
    <t>Принял:  _________________ //</t>
  </si>
  <si>
    <t>Раздел 1. МАРТ</t>
  </si>
  <si>
    <t>Подъезд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</si>
  <si>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</si>
  <si>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</si>
  <si>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</si>
  <si>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</si>
  <si>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</si>
  <si>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</si>
  <si>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</si>
  <si>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Р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</si>
  <si>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</si>
  <si>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</si>
  <si>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</si>
  <si>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</si>
  <si>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</si>
  <si>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М</t>
  </si>
  <si>
    <t>1 подъезд</t>
  </si>
  <si>
    <t>кв.4,8</t>
  </si>
  <si>
    <t>0,0006
111
51</t>
  </si>
  <si>
    <t xml:space="preserve">
_____
9</t>
  </si>
  <si>
    <t>37
6
3</t>
  </si>
  <si>
    <t>5
_____
31</t>
  </si>
  <si>
    <t>0,4
111
51</t>
  </si>
  <si>
    <t xml:space="preserve">
_____
11</t>
  </si>
  <si>
    <t xml:space="preserve">
_____
48</t>
  </si>
  <si>
    <t>кв.4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</si>
  <si>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</si>
  <si>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0,0205
88
48</t>
  </si>
  <si>
    <t>1243,2
_____
3595,9</t>
  </si>
  <si>
    <t>174,53
_____
4,21</t>
  </si>
  <si>
    <t>103
26
15</t>
  </si>
  <si>
    <t>25
_____
74</t>
  </si>
  <si>
    <t>549
248
135</t>
  </si>
  <si>
    <t>281
_____
248</t>
  </si>
  <si>
    <t>20
_____
1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</si>
  <si>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</si>
  <si>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>3
88
48</t>
  </si>
  <si>
    <t xml:space="preserve">
_____
29,7</t>
  </si>
  <si>
    <t xml:space="preserve">
_____
89</t>
  </si>
  <si>
    <t xml:space="preserve">
_____
257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</si>
  <si>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</si>
  <si>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</si>
  <si>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</si>
  <si>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</si>
  <si>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Раздел 2. АПРЕЛЬ</t>
  </si>
  <si>
    <t>кв.12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</si>
  <si>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</si>
  <si>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</si>
  <si>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</si>
  <si>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</si>
  <si>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</si>
  <si>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</si>
  <si>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</si>
  <si>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МАЙ</t>
  </si>
  <si>
    <t>кв.15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</si>
  <si>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</si>
  <si>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</si>
  <si>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</si>
  <si>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</si>
  <si>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</si>
  <si>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</si>
  <si>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</si>
  <si>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</si>
  <si>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ТСЦ-302-3234
Контргайка
шт.</t>
  </si>
  <si>
    <t>1
88
48</t>
  </si>
  <si>
    <t xml:space="preserve">
_____
2,41</t>
  </si>
  <si>
    <t xml:space="preserve">
_____
2</t>
  </si>
  <si>
    <t xml:space="preserve">
_____
18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</si>
  <si>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</si>
  <si>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</si>
  <si>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</si>
  <si>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</si>
  <si>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</si>
  <si>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</si>
  <si>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</si>
  <si>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</si>
  <si>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Раздел 4. ИЮНЬ</t>
  </si>
  <si>
    <t>кв.13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</si>
  <si>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</si>
  <si>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0,067
88
48</t>
  </si>
  <si>
    <t>2970,12
_____
14091,87</t>
  </si>
  <si>
    <t>123,24
_____
12,62</t>
  </si>
  <si>
    <t>1151
206
120</t>
  </si>
  <si>
    <t>199
_____
944</t>
  </si>
  <si>
    <t>8
_____
1</t>
  </si>
  <si>
    <t>8371
1938
1057</t>
  </si>
  <si>
    <t>2193
_____
6134</t>
  </si>
  <si>
    <t>44
_____
9</t>
  </si>
  <si>
    <t>ТСЦ-101-2419
Герметик универсальный «LIFE TIME», 300 мл
шт.</t>
  </si>
  <si>
    <t xml:space="preserve">
_____
17,62</t>
  </si>
  <si>
    <t>2 подъезд</t>
  </si>
  <si>
    <t>кв.9</t>
  </si>
  <si>
    <t>0,03
88
48</t>
  </si>
  <si>
    <t>15
10
6</t>
  </si>
  <si>
    <t>10
_____
5</t>
  </si>
  <si>
    <t>130
97
53</t>
  </si>
  <si>
    <t>110
_____
20</t>
  </si>
  <si>
    <t>Раздел 5. ИЮЛЬ</t>
  </si>
  <si>
    <t>кв.9,10,11</t>
  </si>
  <si>
    <t>0,1
88
48</t>
  </si>
  <si>
    <t>51
34
20</t>
  </si>
  <si>
    <t>33
_____
18</t>
  </si>
  <si>
    <t>434
323
176</t>
  </si>
  <si>
    <t>367
_____
66</t>
  </si>
  <si>
    <t>Раздел 6. СЕНТЯБРЬ</t>
  </si>
  <si>
    <t>кв.16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</si>
  <si>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</si>
  <si>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0,066
63
40</t>
  </si>
  <si>
    <t>3
2
1</t>
  </si>
  <si>
    <t>Раздел 7. ОКТЯБРЬ</t>
  </si>
  <si>
    <t>0,02
88
48</t>
  </si>
  <si>
    <t>45
7
4</t>
  </si>
  <si>
    <t>7
_____
38</t>
  </si>
  <si>
    <t>148
67
36</t>
  </si>
  <si>
    <t>76
_____
72</t>
  </si>
  <si>
    <t>Итого прямые затраты по акту</t>
  </si>
  <si>
    <t>347
_____
1320</t>
  </si>
  <si>
    <t>12
_____
1</t>
  </si>
  <si>
    <t>3823
_____
7389</t>
  </si>
  <si>
    <t>69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</si>
  <si>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</si>
  <si>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</si>
  <si>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</si>
  <si>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</si>
  <si>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</si>
  <si>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</si>
  <si>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</si>
  <si>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</si>
  <si>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</si>
  <si>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</si>
  <si>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</si>
  <si>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</si>
  <si>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</si>
  <si>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</si>
  <si>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</si>
  <si>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</si>
  <si>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</si>
  <si>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</si>
  <si>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</si>
  <si>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</si>
  <si>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</si>
  <si>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</si>
  <si>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</si>
  <si>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</si>
  <si>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</si>
  <si>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</si>
  <si>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</si>
  <si>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</si>
  <si>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</si>
  <si>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</si>
  <si>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</si>
  <si>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</si>
  <si>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</si>
  <si>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</si>
  <si>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</si>
  <si>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</si>
  <si>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</si>
  <si>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</si>
  <si>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</si>
  <si>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</si>
  <si>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</si>
  <si>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</si>
  <si>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</si>
  <si>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</si>
  <si>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</si>
  <si>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</si>
  <si>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</si>
  <si>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</si>
  <si>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</si>
  <si>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</si>
  <si>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</si>
  <si>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</si>
  <si>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</si>
  <si>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</si>
  <si>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</si>
  <si>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</si>
  <si>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</si>
  <si>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</si>
  <si>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</si>
  <si>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</si>
  <si>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</si>
  <si>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</si>
  <si>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</si>
  <si>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</si>
  <si>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</si>
  <si>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</si>
  <si>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</si>
  <si>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</si>
  <si>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</si>
  <si>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</si>
  <si>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</si>
  <si>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</si>
  <si>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</si>
  <si>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</si>
  <si>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</si>
  <si>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</si>
  <si>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</si>
  <si>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</si>
  <si>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</si>
  <si>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</si>
  <si>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</si>
  <si>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</si>
  <si>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</si>
  <si>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</si>
  <si>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</si>
  <si>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</si>
  <si>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</si>
  <si>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</si>
  <si>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</si>
  <si>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</si>
  <si>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</si>
  <si>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</si>
  <si>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</si>
  <si>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</si>
  <si>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</si>
  <si>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</si>
  <si>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</si>
  <si>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</si>
  <si>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</si>
  <si>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</si>
  <si>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</si>
  <si>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</si>
  <si>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</si>
  <si>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</si>
  <si>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</si>
  <si>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</si>
  <si>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</si>
  <si>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</si>
  <si>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</si>
  <si>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</si>
  <si>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</si>
  <si>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</si>
  <si>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</si>
  <si>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</si>
  <si>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</si>
  <si>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</si>
  <si>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</si>
  <si>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</si>
  <si>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</si>
  <si>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</si>
  <si>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</si>
  <si>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</si>
  <si>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</si>
  <si>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</si>
  <si>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</si>
  <si>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</si>
  <si>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</si>
  <si>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</si>
  <si>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</si>
  <si>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</si>
  <si>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</si>
  <si>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</si>
  <si>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</si>
  <si>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</si>
  <si>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</si>
  <si>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</si>
  <si>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</si>
  <si>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</si>
  <si>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</si>
  <si>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</si>
  <si>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</si>
  <si>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</si>
  <si>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</si>
  <si>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</si>
  <si>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</si>
  <si>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</si>
  <si>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</si>
  <si>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</si>
  <si>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</si>
  <si>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</si>
  <si>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ТСЦ-101-2419</t>
  </si>
  <si>
    <t>Герметик универсальный «LIFE TIME», 300 мл</t>
  </si>
  <si>
    <t xml:space="preserve">17,62
</t>
  </si>
  <si>
    <t xml:space="preserve">88,52
</t>
  </si>
  <si>
    <t>ТСЦ-302-3234</t>
  </si>
  <si>
    <t>Контргайка</t>
  </si>
  <si>
    <t xml:space="preserve">2,41
</t>
  </si>
  <si>
    <t xml:space="preserve">17,57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</si>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</sst>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7"/>
  <sheetViews>
    <sheetView showGridLines="0" tabSelected="1" topLeftCell="A10" zoomScale="70" zoomScaleNormal="70" workbookViewId="0">
      <selection activeCell="A91" sqref="A91:IV9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29.56</v>
      </c>
      <c r="X14" s="27">
        <v>29.56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7.0000000000000007E-2</v>
      </c>
      <c r="X15" s="27">
        <v>7.0000000000000007E-2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9">
        <v>42004</v>
      </c>
      <c r="K19" s="10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2501.23/1000</f>
        <v>2.5012300000000001</v>
      </c>
      <c r="I27" s="85"/>
      <c r="J27" s="35" t="s">
        <v>5</v>
      </c>
      <c r="K27" s="86">
        <f>17987.24/1000</f>
        <v>17.98724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2.963E-2</v>
      </c>
      <c r="I30" s="85"/>
      <c r="J30" s="35" t="s">
        <v>7</v>
      </c>
      <c r="K30" s="86">
        <f>(X14+X15)/1000</f>
        <v>2.963E-2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348</v>
      </c>
      <c r="Z30" s="71">
        <v>358</v>
      </c>
      <c r="AA30" s="71">
        <v>208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348/1000</f>
        <v>0.34799999999999998</v>
      </c>
      <c r="I31" s="85"/>
      <c r="J31" s="35" t="s">
        <v>5</v>
      </c>
      <c r="K31" s="86">
        <f>3833/1000</f>
        <v>3.8330000000000002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3833</v>
      </c>
      <c r="Z31" s="72">
        <v>3373</v>
      </c>
      <c r="AA31" s="72">
        <v>1839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18.45" customHeight="1" x14ac:dyDescent="0.25">
      <c r="A41" s="129" t="s">
        <v>72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</row>
    <row r="42" spans="1:22" ht="57" x14ac:dyDescent="0.25">
      <c r="A42" s="131">
        <v>1</v>
      </c>
      <c r="B42" s="132">
        <v>1</v>
      </c>
      <c r="C42" s="133" t="s">
        <v>73</v>
      </c>
      <c r="D42" s="134" t="s">
        <v>74</v>
      </c>
      <c r="E42" s="135">
        <v>15810.14</v>
      </c>
      <c r="F42" s="136" t="s">
        <v>75</v>
      </c>
      <c r="G42" s="135">
        <v>195.41</v>
      </c>
      <c r="H42" s="135" t="s">
        <v>76</v>
      </c>
      <c r="I42" s="135" t="s">
        <v>77</v>
      </c>
      <c r="J42" s="135"/>
      <c r="K42" s="135" t="s">
        <v>78</v>
      </c>
      <c r="L42" s="136" t="s">
        <v>79</v>
      </c>
      <c r="M42" s="136"/>
      <c r="N42" s="136" t="s">
        <v>80</v>
      </c>
      <c r="O42" s="136"/>
      <c r="P42" s="136"/>
      <c r="Q42" s="136"/>
      <c r="R42" s="136"/>
      <c r="S42" s="136"/>
      <c r="T42" s="136"/>
      <c r="U42" s="136"/>
      <c r="V42" s="136">
        <v>1</v>
      </c>
    </row>
    <row r="43" spans="1:22" ht="34.200000000000003" x14ac:dyDescent="0.25">
      <c r="A43" s="131">
        <v>2</v>
      </c>
      <c r="B43" s="132">
        <v>2</v>
      </c>
      <c r="C43" s="133" t="s">
        <v>81</v>
      </c>
      <c r="D43" s="134" t="s">
        <v>82</v>
      </c>
      <c r="E43" s="135">
        <v>26.3</v>
      </c>
      <c r="F43" s="136" t="s">
        <v>83</v>
      </c>
      <c r="G43" s="135"/>
      <c r="H43" s="135">
        <v>13</v>
      </c>
      <c r="I43" s="135" t="s">
        <v>84</v>
      </c>
      <c r="J43" s="135"/>
      <c r="K43" s="135">
        <v>60</v>
      </c>
      <c r="L43" s="136" t="s">
        <v>85</v>
      </c>
      <c r="M43" s="136"/>
      <c r="N43" s="136" t="s">
        <v>86</v>
      </c>
      <c r="O43" s="136"/>
      <c r="P43" s="136"/>
      <c r="Q43" s="136"/>
      <c r="R43" s="136"/>
      <c r="S43" s="136"/>
      <c r="T43" s="136"/>
      <c r="U43" s="136"/>
      <c r="V43" s="136"/>
    </row>
    <row r="44" spans="1:22" ht="18.45" customHeight="1" x14ac:dyDescent="0.25">
      <c r="A44" s="129" t="s">
        <v>87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5" spans="1:22" ht="57" x14ac:dyDescent="0.25">
      <c r="A45" s="131">
        <v>3</v>
      </c>
      <c r="B45" s="132">
        <v>3</v>
      </c>
      <c r="C45" s="133" t="s">
        <v>73</v>
      </c>
      <c r="D45" s="134" t="s">
        <v>74</v>
      </c>
      <c r="E45" s="135">
        <v>15810.14</v>
      </c>
      <c r="F45" s="136" t="s">
        <v>75</v>
      </c>
      <c r="G45" s="135">
        <v>195.41</v>
      </c>
      <c r="H45" s="135" t="s">
        <v>76</v>
      </c>
      <c r="I45" s="135" t="s">
        <v>77</v>
      </c>
      <c r="J45" s="135"/>
      <c r="K45" s="135" t="s">
        <v>78</v>
      </c>
      <c r="L45" s="136" t="s">
        <v>79</v>
      </c>
      <c r="M45" s="136"/>
      <c r="N45" s="136" t="s">
        <v>80</v>
      </c>
      <c r="O45" s="136"/>
      <c r="P45" s="136"/>
      <c r="Q45" s="136"/>
      <c r="R45" s="136"/>
      <c r="S45" s="136"/>
      <c r="T45" s="136"/>
      <c r="U45" s="136"/>
      <c r="V45" s="136">
        <v>1</v>
      </c>
    </row>
    <row r="46" spans="1:22" ht="34.200000000000003" x14ac:dyDescent="0.25">
      <c r="A46" s="131">
        <v>4</v>
      </c>
      <c r="B46" s="132">
        <v>4</v>
      </c>
      <c r="C46" s="133" t="s">
        <v>81</v>
      </c>
      <c r="D46" s="134" t="s">
        <v>82</v>
      </c>
      <c r="E46" s="135">
        <v>26.3</v>
      </c>
      <c r="F46" s="136" t="s">
        <v>83</v>
      </c>
      <c r="G46" s="135"/>
      <c r="H46" s="135">
        <v>13</v>
      </c>
      <c r="I46" s="135" t="s">
        <v>84</v>
      </c>
      <c r="J46" s="135"/>
      <c r="K46" s="135">
        <v>60</v>
      </c>
      <c r="L46" s="136" t="s">
        <v>85</v>
      </c>
      <c r="M46" s="136"/>
      <c r="N46" s="136" t="s">
        <v>86</v>
      </c>
      <c r="O46" s="136"/>
      <c r="P46" s="136"/>
      <c r="Q46" s="136"/>
      <c r="R46" s="136"/>
      <c r="S46" s="136"/>
      <c r="T46" s="136"/>
      <c r="U46" s="136"/>
      <c r="V46" s="136"/>
    </row>
    <row r="47" spans="1:22" ht="18.45" customHeight="1" x14ac:dyDescent="0.25">
      <c r="A47" s="129" t="s">
        <v>88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  <row r="48" spans="1:22" ht="57" x14ac:dyDescent="0.25">
      <c r="A48" s="131">
        <v>5</v>
      </c>
      <c r="B48" s="132">
        <v>5</v>
      </c>
      <c r="C48" s="133" t="s">
        <v>73</v>
      </c>
      <c r="D48" s="134" t="s">
        <v>89</v>
      </c>
      <c r="E48" s="135">
        <v>15810.14</v>
      </c>
      <c r="F48" s="136" t="s">
        <v>75</v>
      </c>
      <c r="G48" s="135">
        <v>195.41</v>
      </c>
      <c r="H48" s="135">
        <v>9</v>
      </c>
      <c r="I48" s="135" t="s">
        <v>90</v>
      </c>
      <c r="J48" s="135"/>
      <c r="K48" s="135" t="s">
        <v>91</v>
      </c>
      <c r="L48" s="136" t="s">
        <v>92</v>
      </c>
      <c r="M48" s="136"/>
      <c r="N48" s="136" t="s">
        <v>80</v>
      </c>
      <c r="O48" s="136"/>
      <c r="P48" s="136"/>
      <c r="Q48" s="136"/>
      <c r="R48" s="136"/>
      <c r="S48" s="136"/>
      <c r="T48" s="136"/>
      <c r="U48" s="136"/>
      <c r="V48" s="136">
        <v>1</v>
      </c>
    </row>
    <row r="49" spans="1:22" ht="34.200000000000003" x14ac:dyDescent="0.25">
      <c r="A49" s="131">
        <v>6</v>
      </c>
      <c r="B49" s="132">
        <v>6</v>
      </c>
      <c r="C49" s="133" t="s">
        <v>81</v>
      </c>
      <c r="D49" s="134" t="s">
        <v>93</v>
      </c>
      <c r="E49" s="135">
        <v>26.3</v>
      </c>
      <c r="F49" s="136" t="s">
        <v>83</v>
      </c>
      <c r="G49" s="135"/>
      <c r="H49" s="135">
        <v>11</v>
      </c>
      <c r="I49" s="135" t="s">
        <v>94</v>
      </c>
      <c r="J49" s="135"/>
      <c r="K49" s="135">
        <v>48</v>
      </c>
      <c r="L49" s="136" t="s">
        <v>95</v>
      </c>
      <c r="M49" s="136"/>
      <c r="N49" s="136" t="s">
        <v>86</v>
      </c>
      <c r="O49" s="136"/>
      <c r="P49" s="136"/>
      <c r="Q49" s="136"/>
      <c r="R49" s="136"/>
      <c r="S49" s="136"/>
      <c r="T49" s="136"/>
      <c r="U49" s="136"/>
      <c r="V49" s="136"/>
    </row>
    <row r="50" spans="1:22" ht="18.45" customHeight="1" x14ac:dyDescent="0.25">
      <c r="A50" s="129" t="s">
        <v>96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</row>
    <row r="51" spans="1:22" ht="79.8" x14ac:dyDescent="0.25">
      <c r="A51" s="131">
        <v>7</v>
      </c>
      <c r="B51" s="132">
        <v>7</v>
      </c>
      <c r="C51" s="133" t="s">
        <v>97</v>
      </c>
      <c r="D51" s="134" t="s">
        <v>98</v>
      </c>
      <c r="E51" s="135">
        <v>5013.63</v>
      </c>
      <c r="F51" s="136" t="s">
        <v>99</v>
      </c>
      <c r="G51" s="135" t="s">
        <v>100</v>
      </c>
      <c r="H51" s="135" t="s">
        <v>101</v>
      </c>
      <c r="I51" s="135" t="s">
        <v>102</v>
      </c>
      <c r="J51" s="135">
        <v>4</v>
      </c>
      <c r="K51" s="135" t="s">
        <v>103</v>
      </c>
      <c r="L51" s="136" t="s">
        <v>104</v>
      </c>
      <c r="M51" s="136"/>
      <c r="N51" s="136" t="s">
        <v>80</v>
      </c>
      <c r="O51" s="136"/>
      <c r="P51" s="136"/>
      <c r="Q51" s="136"/>
      <c r="R51" s="136"/>
      <c r="S51" s="136"/>
      <c r="T51" s="136"/>
      <c r="U51" s="136"/>
      <c r="V51" s="136" t="s">
        <v>105</v>
      </c>
    </row>
    <row r="52" spans="1:22" ht="68.400000000000006" x14ac:dyDescent="0.25">
      <c r="A52" s="131">
        <v>8</v>
      </c>
      <c r="B52" s="132">
        <v>8</v>
      </c>
      <c r="C52" s="133" t="s">
        <v>106</v>
      </c>
      <c r="D52" s="134" t="s">
        <v>107</v>
      </c>
      <c r="E52" s="135">
        <v>29.7</v>
      </c>
      <c r="F52" s="136" t="s">
        <v>108</v>
      </c>
      <c r="G52" s="135"/>
      <c r="H52" s="135">
        <v>89</v>
      </c>
      <c r="I52" s="135" t="s">
        <v>109</v>
      </c>
      <c r="J52" s="135"/>
      <c r="K52" s="135">
        <v>257</v>
      </c>
      <c r="L52" s="136" t="s">
        <v>110</v>
      </c>
      <c r="M52" s="136"/>
      <c r="N52" s="136" t="s">
        <v>86</v>
      </c>
      <c r="O52" s="136"/>
      <c r="P52" s="136"/>
      <c r="Q52" s="136"/>
      <c r="R52" s="136"/>
      <c r="S52" s="136"/>
      <c r="T52" s="136"/>
      <c r="U52" s="136"/>
      <c r="V52" s="136"/>
    </row>
    <row r="53" spans="1:22" ht="68.400000000000006" x14ac:dyDescent="0.25">
      <c r="A53" s="137">
        <v>9</v>
      </c>
      <c r="B53" s="138">
        <v>9</v>
      </c>
      <c r="C53" s="139" t="s">
        <v>111</v>
      </c>
      <c r="D53" s="140" t="s">
        <v>112</v>
      </c>
      <c r="E53" s="141">
        <v>13.69</v>
      </c>
      <c r="F53" s="142">
        <v>13.69</v>
      </c>
      <c r="G53" s="141"/>
      <c r="H53" s="141" t="s">
        <v>113</v>
      </c>
      <c r="I53" s="141">
        <v>2</v>
      </c>
      <c r="J53" s="141"/>
      <c r="K53" s="141" t="s">
        <v>114</v>
      </c>
      <c r="L53" s="142">
        <v>18</v>
      </c>
      <c r="M53" s="142"/>
      <c r="N53" s="142" t="s">
        <v>80</v>
      </c>
      <c r="O53" s="142"/>
      <c r="P53" s="142"/>
      <c r="Q53" s="142"/>
      <c r="R53" s="142"/>
      <c r="S53" s="142"/>
      <c r="T53" s="142"/>
      <c r="U53" s="142"/>
      <c r="V53" s="142"/>
    </row>
    <row r="54" spans="1:22" ht="19.350000000000001" customHeight="1" x14ac:dyDescent="0.25">
      <c r="A54" s="127" t="s">
        <v>115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</row>
    <row r="55" spans="1:22" ht="18.45" customHeight="1" x14ac:dyDescent="0.25">
      <c r="A55" s="129" t="s">
        <v>116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</row>
    <row r="56" spans="1:22" ht="57" x14ac:dyDescent="0.25">
      <c r="A56" s="137">
        <v>10</v>
      </c>
      <c r="B56" s="138">
        <v>10</v>
      </c>
      <c r="C56" s="139" t="s">
        <v>117</v>
      </c>
      <c r="D56" s="140" t="s">
        <v>118</v>
      </c>
      <c r="E56" s="141">
        <v>508.07</v>
      </c>
      <c r="F56" s="142" t="s">
        <v>119</v>
      </c>
      <c r="G56" s="141">
        <v>1.03</v>
      </c>
      <c r="H56" s="141" t="s">
        <v>120</v>
      </c>
      <c r="I56" s="141" t="s">
        <v>121</v>
      </c>
      <c r="J56" s="141"/>
      <c r="K56" s="141" t="s">
        <v>122</v>
      </c>
      <c r="L56" s="142" t="s">
        <v>123</v>
      </c>
      <c r="M56" s="142"/>
      <c r="N56" s="142" t="s">
        <v>80</v>
      </c>
      <c r="O56" s="142"/>
      <c r="P56" s="142"/>
      <c r="Q56" s="142"/>
      <c r="R56" s="142"/>
      <c r="S56" s="142"/>
      <c r="T56" s="142"/>
      <c r="U56" s="142"/>
      <c r="V56" s="142"/>
    </row>
    <row r="57" spans="1:22" ht="19.350000000000001" customHeight="1" x14ac:dyDescent="0.25">
      <c r="A57" s="127" t="s">
        <v>124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</row>
    <row r="58" spans="1:22" ht="18.45" customHeight="1" x14ac:dyDescent="0.25">
      <c r="A58" s="129" t="s">
        <v>125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</row>
    <row r="59" spans="1:22" ht="68.400000000000006" x14ac:dyDescent="0.25">
      <c r="A59" s="131">
        <v>11</v>
      </c>
      <c r="B59" s="132">
        <v>11</v>
      </c>
      <c r="C59" s="133" t="s">
        <v>126</v>
      </c>
      <c r="D59" s="134" t="s">
        <v>127</v>
      </c>
      <c r="E59" s="135">
        <v>2250.2399999999998</v>
      </c>
      <c r="F59" s="136" t="s">
        <v>128</v>
      </c>
      <c r="G59" s="135" t="s">
        <v>129</v>
      </c>
      <c r="H59" s="135" t="s">
        <v>130</v>
      </c>
      <c r="I59" s="135" t="s">
        <v>131</v>
      </c>
      <c r="J59" s="135"/>
      <c r="K59" s="135" t="s">
        <v>132</v>
      </c>
      <c r="L59" s="136" t="s">
        <v>133</v>
      </c>
      <c r="M59" s="136"/>
      <c r="N59" s="136" t="s">
        <v>80</v>
      </c>
      <c r="O59" s="136"/>
      <c r="P59" s="136"/>
      <c r="Q59" s="136"/>
      <c r="R59" s="136"/>
      <c r="S59" s="136"/>
      <c r="T59" s="136"/>
      <c r="U59" s="136"/>
      <c r="V59" s="136"/>
    </row>
    <row r="60" spans="1:22" ht="34.200000000000003" x14ac:dyDescent="0.25">
      <c r="A60" s="131">
        <v>12</v>
      </c>
      <c r="B60" s="132">
        <v>12</v>
      </c>
      <c r="C60" s="133" t="s">
        <v>134</v>
      </c>
      <c r="D60" s="134" t="s">
        <v>135</v>
      </c>
      <c r="E60" s="135">
        <v>2.41</v>
      </c>
      <c r="F60" s="136" t="s">
        <v>136</v>
      </c>
      <c r="G60" s="135"/>
      <c r="H60" s="135">
        <v>2</v>
      </c>
      <c r="I60" s="135" t="s">
        <v>137</v>
      </c>
      <c r="J60" s="135"/>
      <c r="K60" s="135">
        <v>18</v>
      </c>
      <c r="L60" s="136" t="s">
        <v>138</v>
      </c>
      <c r="M60" s="136"/>
      <c r="N60" s="136" t="s">
        <v>86</v>
      </c>
      <c r="O60" s="136"/>
      <c r="P60" s="136"/>
      <c r="Q60" s="136"/>
      <c r="R60" s="136"/>
      <c r="S60" s="136"/>
      <c r="T60" s="136"/>
      <c r="U60" s="136"/>
      <c r="V60" s="136"/>
    </row>
    <row r="61" spans="1:22" ht="79.8" x14ac:dyDescent="0.25">
      <c r="A61" s="137">
        <v>13</v>
      </c>
      <c r="B61" s="138">
        <v>13</v>
      </c>
      <c r="C61" s="139" t="s">
        <v>139</v>
      </c>
      <c r="D61" s="140" t="s">
        <v>140</v>
      </c>
      <c r="E61" s="141">
        <v>2435.67</v>
      </c>
      <c r="F61" s="142" t="s">
        <v>141</v>
      </c>
      <c r="G61" s="141" t="s">
        <v>142</v>
      </c>
      <c r="H61" s="141" t="s">
        <v>143</v>
      </c>
      <c r="I61" s="141" t="s">
        <v>144</v>
      </c>
      <c r="J61" s="141"/>
      <c r="K61" s="141" t="s">
        <v>145</v>
      </c>
      <c r="L61" s="142" t="s">
        <v>146</v>
      </c>
      <c r="M61" s="142"/>
      <c r="N61" s="142" t="s">
        <v>80</v>
      </c>
      <c r="O61" s="142"/>
      <c r="P61" s="142"/>
      <c r="Q61" s="142"/>
      <c r="R61" s="142"/>
      <c r="S61" s="142"/>
      <c r="T61" s="142"/>
      <c r="U61" s="142"/>
      <c r="V61" s="142">
        <v>1</v>
      </c>
    </row>
    <row r="62" spans="1:22" ht="19.350000000000001" customHeight="1" x14ac:dyDescent="0.25">
      <c r="A62" s="127" t="s">
        <v>147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</row>
    <row r="63" spans="1:22" ht="18.45" customHeight="1" x14ac:dyDescent="0.25">
      <c r="A63" s="129" t="s">
        <v>148</v>
      </c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</row>
    <row r="64" spans="1:22" ht="79.8" x14ac:dyDescent="0.25">
      <c r="A64" s="131">
        <v>14</v>
      </c>
      <c r="B64" s="132">
        <v>14</v>
      </c>
      <c r="C64" s="133" t="s">
        <v>149</v>
      </c>
      <c r="D64" s="134" t="s">
        <v>150</v>
      </c>
      <c r="E64" s="135">
        <v>17185.23</v>
      </c>
      <c r="F64" s="136" t="s">
        <v>151</v>
      </c>
      <c r="G64" s="135" t="s">
        <v>152</v>
      </c>
      <c r="H64" s="135" t="s">
        <v>153</v>
      </c>
      <c r="I64" s="135" t="s">
        <v>154</v>
      </c>
      <c r="J64" s="135" t="s">
        <v>155</v>
      </c>
      <c r="K64" s="135" t="s">
        <v>156</v>
      </c>
      <c r="L64" s="136" t="s">
        <v>157</v>
      </c>
      <c r="M64" s="136"/>
      <c r="N64" s="136" t="s">
        <v>80</v>
      </c>
      <c r="O64" s="136"/>
      <c r="P64" s="136"/>
      <c r="Q64" s="136"/>
      <c r="R64" s="136"/>
      <c r="S64" s="136"/>
      <c r="T64" s="136"/>
      <c r="U64" s="136"/>
      <c r="V64" s="136" t="s">
        <v>158</v>
      </c>
    </row>
    <row r="65" spans="1:22" ht="45.6" x14ac:dyDescent="0.25">
      <c r="A65" s="131">
        <v>15</v>
      </c>
      <c r="B65" s="132">
        <v>15</v>
      </c>
      <c r="C65" s="133" t="s">
        <v>159</v>
      </c>
      <c r="D65" s="134" t="s">
        <v>135</v>
      </c>
      <c r="E65" s="135">
        <v>17.62</v>
      </c>
      <c r="F65" s="136" t="s">
        <v>160</v>
      </c>
      <c r="G65" s="135"/>
      <c r="H65" s="135">
        <v>18</v>
      </c>
      <c r="I65" s="135" t="s">
        <v>138</v>
      </c>
      <c r="J65" s="135"/>
      <c r="K65" s="135">
        <v>89</v>
      </c>
      <c r="L65" s="136" t="s">
        <v>109</v>
      </c>
      <c r="M65" s="136"/>
      <c r="N65" s="136" t="s">
        <v>86</v>
      </c>
      <c r="O65" s="136"/>
      <c r="P65" s="136"/>
      <c r="Q65" s="136"/>
      <c r="R65" s="136"/>
      <c r="S65" s="136"/>
      <c r="T65" s="136"/>
      <c r="U65" s="136"/>
      <c r="V65" s="136"/>
    </row>
    <row r="66" spans="1:22" ht="18.45" customHeight="1" x14ac:dyDescent="0.25">
      <c r="A66" s="129" t="s">
        <v>161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</row>
    <row r="67" spans="1:22" ht="57" x14ac:dyDescent="0.25">
      <c r="A67" s="131">
        <v>16</v>
      </c>
      <c r="B67" s="132">
        <v>16</v>
      </c>
      <c r="C67" s="133" t="s">
        <v>117</v>
      </c>
      <c r="D67" s="134" t="s">
        <v>118</v>
      </c>
      <c r="E67" s="135">
        <v>508.07</v>
      </c>
      <c r="F67" s="136" t="s">
        <v>119</v>
      </c>
      <c r="G67" s="135">
        <v>1.03</v>
      </c>
      <c r="H67" s="135" t="s">
        <v>120</v>
      </c>
      <c r="I67" s="135" t="s">
        <v>121</v>
      </c>
      <c r="J67" s="135"/>
      <c r="K67" s="135" t="s">
        <v>122</v>
      </c>
      <c r="L67" s="136" t="s">
        <v>123</v>
      </c>
      <c r="M67" s="136"/>
      <c r="N67" s="136" t="s">
        <v>80</v>
      </c>
      <c r="O67" s="136"/>
      <c r="P67" s="136"/>
      <c r="Q67" s="136"/>
      <c r="R67" s="136"/>
      <c r="S67" s="136"/>
      <c r="T67" s="136"/>
      <c r="U67" s="136"/>
      <c r="V67" s="136"/>
    </row>
    <row r="68" spans="1:22" ht="18.45" customHeight="1" x14ac:dyDescent="0.25">
      <c r="A68" s="129" t="s">
        <v>162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</row>
    <row r="69" spans="1:22" ht="57" x14ac:dyDescent="0.25">
      <c r="A69" s="131">
        <v>17</v>
      </c>
      <c r="B69" s="132">
        <v>17</v>
      </c>
      <c r="C69" s="133" t="s">
        <v>117</v>
      </c>
      <c r="D69" s="134" t="s">
        <v>163</v>
      </c>
      <c r="E69" s="135">
        <v>508.07</v>
      </c>
      <c r="F69" s="136" t="s">
        <v>119</v>
      </c>
      <c r="G69" s="135">
        <v>1.03</v>
      </c>
      <c r="H69" s="135" t="s">
        <v>164</v>
      </c>
      <c r="I69" s="135" t="s">
        <v>165</v>
      </c>
      <c r="J69" s="135"/>
      <c r="K69" s="135" t="s">
        <v>166</v>
      </c>
      <c r="L69" s="136" t="s">
        <v>167</v>
      </c>
      <c r="M69" s="136"/>
      <c r="N69" s="136" t="s">
        <v>80</v>
      </c>
      <c r="O69" s="136"/>
      <c r="P69" s="136"/>
      <c r="Q69" s="136"/>
      <c r="R69" s="136"/>
      <c r="S69" s="136"/>
      <c r="T69" s="136"/>
      <c r="U69" s="136"/>
      <c r="V69" s="136"/>
    </row>
    <row r="70" spans="1:22" ht="18.45" customHeight="1" x14ac:dyDescent="0.25">
      <c r="A70" s="129" t="s">
        <v>161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</row>
    <row r="71" spans="1:22" ht="57" x14ac:dyDescent="0.25">
      <c r="A71" s="137">
        <v>18</v>
      </c>
      <c r="B71" s="138">
        <v>18</v>
      </c>
      <c r="C71" s="139" t="s">
        <v>117</v>
      </c>
      <c r="D71" s="140" t="s">
        <v>118</v>
      </c>
      <c r="E71" s="141">
        <v>508.07</v>
      </c>
      <c r="F71" s="142" t="s">
        <v>119</v>
      </c>
      <c r="G71" s="141">
        <v>1.03</v>
      </c>
      <c r="H71" s="141" t="s">
        <v>120</v>
      </c>
      <c r="I71" s="141" t="s">
        <v>121</v>
      </c>
      <c r="J71" s="141"/>
      <c r="K71" s="141" t="s">
        <v>122</v>
      </c>
      <c r="L71" s="142" t="s">
        <v>123</v>
      </c>
      <c r="M71" s="142"/>
      <c r="N71" s="142" t="s">
        <v>80</v>
      </c>
      <c r="O71" s="142"/>
      <c r="P71" s="142"/>
      <c r="Q71" s="142"/>
      <c r="R71" s="142"/>
      <c r="S71" s="142"/>
      <c r="T71" s="142"/>
      <c r="U71" s="142"/>
      <c r="V71" s="142"/>
    </row>
    <row r="72" spans="1:22" ht="19.350000000000001" customHeight="1" x14ac:dyDescent="0.25">
      <c r="A72" s="127" t="s">
        <v>168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</row>
    <row r="73" spans="1:22" ht="18.45" customHeight="1" x14ac:dyDescent="0.25">
      <c r="A73" s="129" t="s">
        <v>169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</row>
    <row r="74" spans="1:22" ht="57" x14ac:dyDescent="0.25">
      <c r="A74" s="137">
        <v>19</v>
      </c>
      <c r="B74" s="138">
        <v>19</v>
      </c>
      <c r="C74" s="139" t="s">
        <v>117</v>
      </c>
      <c r="D74" s="140" t="s">
        <v>170</v>
      </c>
      <c r="E74" s="141">
        <v>508.07</v>
      </c>
      <c r="F74" s="142" t="s">
        <v>119</v>
      </c>
      <c r="G74" s="141">
        <v>1.03</v>
      </c>
      <c r="H74" s="141" t="s">
        <v>171</v>
      </c>
      <c r="I74" s="141" t="s">
        <v>172</v>
      </c>
      <c r="J74" s="141"/>
      <c r="K74" s="141" t="s">
        <v>173</v>
      </c>
      <c r="L74" s="142" t="s">
        <v>174</v>
      </c>
      <c r="M74" s="142"/>
      <c r="N74" s="142" t="s">
        <v>80</v>
      </c>
      <c r="O74" s="142"/>
      <c r="P74" s="142"/>
      <c r="Q74" s="142"/>
      <c r="R74" s="142"/>
      <c r="S74" s="142"/>
      <c r="T74" s="142"/>
      <c r="U74" s="142"/>
      <c r="V74" s="142">
        <v>1</v>
      </c>
    </row>
    <row r="75" spans="1:22" ht="19.350000000000001" customHeight="1" x14ac:dyDescent="0.25">
      <c r="A75" s="127" t="s">
        <v>175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</row>
    <row r="76" spans="1:22" ht="18.45" customHeight="1" x14ac:dyDescent="0.25">
      <c r="A76" s="129" t="s">
        <v>162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</row>
    <row r="77" spans="1:22" ht="57" x14ac:dyDescent="0.25">
      <c r="A77" s="131">
        <v>20</v>
      </c>
      <c r="B77" s="132">
        <v>20</v>
      </c>
      <c r="C77" s="133" t="s">
        <v>117</v>
      </c>
      <c r="D77" s="134" t="s">
        <v>163</v>
      </c>
      <c r="E77" s="135">
        <v>508.07</v>
      </c>
      <c r="F77" s="136" t="s">
        <v>119</v>
      </c>
      <c r="G77" s="135">
        <v>1.03</v>
      </c>
      <c r="H77" s="135" t="s">
        <v>164</v>
      </c>
      <c r="I77" s="135" t="s">
        <v>165</v>
      </c>
      <c r="J77" s="135"/>
      <c r="K77" s="135" t="s">
        <v>166</v>
      </c>
      <c r="L77" s="136" t="s">
        <v>167</v>
      </c>
      <c r="M77" s="136"/>
      <c r="N77" s="136" t="s">
        <v>80</v>
      </c>
      <c r="O77" s="136"/>
      <c r="P77" s="136"/>
      <c r="Q77" s="136"/>
      <c r="R77" s="136"/>
      <c r="S77" s="136"/>
      <c r="T77" s="136"/>
      <c r="U77" s="136"/>
      <c r="V77" s="136"/>
    </row>
    <row r="78" spans="1:22" ht="18.45" customHeight="1" x14ac:dyDescent="0.25">
      <c r="A78" s="129" t="s">
        <v>176</v>
      </c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</row>
    <row r="79" spans="1:22" ht="68.400000000000006" x14ac:dyDescent="0.25">
      <c r="A79" s="137">
        <v>21</v>
      </c>
      <c r="B79" s="138">
        <v>21</v>
      </c>
      <c r="C79" s="139" t="s">
        <v>177</v>
      </c>
      <c r="D79" s="140" t="s">
        <v>178</v>
      </c>
      <c r="E79" s="141">
        <v>3.95</v>
      </c>
      <c r="F79" s="142">
        <v>3.95</v>
      </c>
      <c r="G79" s="141"/>
      <c r="H79" s="141"/>
      <c r="I79" s="141"/>
      <c r="J79" s="141"/>
      <c r="K79" s="141" t="s">
        <v>179</v>
      </c>
      <c r="L79" s="142">
        <v>3</v>
      </c>
      <c r="M79" s="142"/>
      <c r="N79" s="142" t="s">
        <v>80</v>
      </c>
      <c r="O79" s="142"/>
      <c r="P79" s="142"/>
      <c r="Q79" s="142"/>
      <c r="R79" s="142"/>
      <c r="S79" s="142"/>
      <c r="T79" s="142"/>
      <c r="U79" s="142"/>
      <c r="V79" s="142"/>
    </row>
    <row r="80" spans="1:22" ht="19.350000000000001" customHeight="1" x14ac:dyDescent="0.25">
      <c r="A80" s="127" t="s">
        <v>180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</row>
    <row r="81" spans="1:22" ht="18.45" customHeight="1" x14ac:dyDescent="0.25">
      <c r="A81" s="129" t="s">
        <v>176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</row>
    <row r="82" spans="1:22" ht="68.400000000000006" x14ac:dyDescent="0.25">
      <c r="A82" s="137">
        <v>22</v>
      </c>
      <c r="B82" s="138">
        <v>22</v>
      </c>
      <c r="C82" s="139" t="s">
        <v>126</v>
      </c>
      <c r="D82" s="140" t="s">
        <v>181</v>
      </c>
      <c r="E82" s="141">
        <v>2250.2399999999998</v>
      </c>
      <c r="F82" s="142" t="s">
        <v>128</v>
      </c>
      <c r="G82" s="141" t="s">
        <v>129</v>
      </c>
      <c r="H82" s="141" t="s">
        <v>182</v>
      </c>
      <c r="I82" s="141" t="s">
        <v>183</v>
      </c>
      <c r="J82" s="141"/>
      <c r="K82" s="141" t="s">
        <v>184</v>
      </c>
      <c r="L82" s="142" t="s">
        <v>185</v>
      </c>
      <c r="M82" s="142"/>
      <c r="N82" s="142" t="s">
        <v>80</v>
      </c>
      <c r="O82" s="142"/>
      <c r="P82" s="142"/>
      <c r="Q82" s="142"/>
      <c r="R82" s="142"/>
      <c r="S82" s="142"/>
      <c r="T82" s="142"/>
      <c r="U82" s="142"/>
      <c r="V82" s="142"/>
    </row>
    <row r="83" spans="1:22" ht="34.200000000000003" x14ac:dyDescent="0.25">
      <c r="A83" s="143" t="s">
        <v>186</v>
      </c>
      <c r="B83" s="144"/>
      <c r="C83" s="144"/>
      <c r="D83" s="144"/>
      <c r="E83" s="144"/>
      <c r="F83" s="144"/>
      <c r="G83" s="144"/>
      <c r="H83" s="145">
        <v>1679</v>
      </c>
      <c r="I83" s="145" t="s">
        <v>187</v>
      </c>
      <c r="J83" s="145" t="s">
        <v>188</v>
      </c>
      <c r="K83" s="145">
        <v>11281</v>
      </c>
      <c r="L83" s="145" t="s">
        <v>189</v>
      </c>
      <c r="M83" s="145"/>
      <c r="N83" s="145"/>
      <c r="O83" s="145"/>
      <c r="P83" s="145"/>
      <c r="Q83" s="145"/>
      <c r="R83" s="145"/>
      <c r="S83" s="145"/>
      <c r="T83" s="145"/>
      <c r="U83" s="145"/>
      <c r="V83" s="145" t="s">
        <v>190</v>
      </c>
    </row>
    <row r="84" spans="1:22" x14ac:dyDescent="0.25">
      <c r="A84" s="143" t="s">
        <v>191</v>
      </c>
      <c r="B84" s="144"/>
      <c r="C84" s="144"/>
      <c r="D84" s="144"/>
      <c r="E84" s="144"/>
      <c r="F84" s="144"/>
      <c r="G84" s="144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</row>
    <row r="85" spans="1:22" x14ac:dyDescent="0.25">
      <c r="A85" s="143" t="s">
        <v>192</v>
      </c>
      <c r="B85" s="144"/>
      <c r="C85" s="144"/>
      <c r="D85" s="144"/>
      <c r="E85" s="144"/>
      <c r="F85" s="144"/>
      <c r="G85" s="144"/>
      <c r="H85" s="145">
        <v>348</v>
      </c>
      <c r="I85" s="145"/>
      <c r="J85" s="145"/>
      <c r="K85" s="145">
        <v>3833</v>
      </c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</row>
    <row r="86" spans="1:22" x14ac:dyDescent="0.25">
      <c r="A86" s="143" t="s">
        <v>193</v>
      </c>
      <c r="B86" s="144"/>
      <c r="C86" s="144"/>
      <c r="D86" s="144"/>
      <c r="E86" s="144"/>
      <c r="F86" s="144"/>
      <c r="G86" s="144"/>
      <c r="H86" s="145">
        <v>1320</v>
      </c>
      <c r="I86" s="145"/>
      <c r="J86" s="145"/>
      <c r="K86" s="145">
        <v>7389</v>
      </c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</row>
    <row r="87" spans="1:22" x14ac:dyDescent="0.25">
      <c r="A87" s="143" t="s">
        <v>194</v>
      </c>
      <c r="B87" s="144"/>
      <c r="C87" s="144"/>
      <c r="D87" s="144"/>
      <c r="E87" s="144"/>
      <c r="F87" s="144"/>
      <c r="G87" s="144"/>
      <c r="H87" s="145">
        <v>12</v>
      </c>
      <c r="I87" s="145"/>
      <c r="J87" s="145"/>
      <c r="K87" s="145">
        <v>69</v>
      </c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</row>
    <row r="88" spans="1:22" x14ac:dyDescent="0.25">
      <c r="A88" s="146" t="s">
        <v>195</v>
      </c>
      <c r="B88" s="147"/>
      <c r="C88" s="147"/>
      <c r="D88" s="147"/>
      <c r="E88" s="147"/>
      <c r="F88" s="147"/>
      <c r="G88" s="147"/>
      <c r="H88" s="148">
        <v>358</v>
      </c>
      <c r="I88" s="148"/>
      <c r="J88" s="148"/>
      <c r="K88" s="148">
        <v>3373</v>
      </c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</row>
    <row r="89" spans="1:22" x14ac:dyDescent="0.25">
      <c r="A89" s="146" t="s">
        <v>196</v>
      </c>
      <c r="B89" s="147"/>
      <c r="C89" s="147"/>
      <c r="D89" s="147"/>
      <c r="E89" s="147"/>
      <c r="F89" s="147"/>
      <c r="G89" s="147"/>
      <c r="H89" s="148">
        <v>208</v>
      </c>
      <c r="I89" s="148"/>
      <c r="J89" s="148"/>
      <c r="K89" s="148">
        <v>1839</v>
      </c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</row>
    <row r="90" spans="1:22" x14ac:dyDescent="0.25">
      <c r="A90" s="146" t="s">
        <v>197</v>
      </c>
      <c r="B90" s="147"/>
      <c r="C90" s="147"/>
      <c r="D90" s="147"/>
      <c r="E90" s="147"/>
      <c r="F90" s="147"/>
      <c r="G90" s="147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</row>
    <row r="91" spans="1:22" hidden="1" x14ac:dyDescent="0.25">
      <c r="A91" s="143" t="s">
        <v>198</v>
      </c>
      <c r="B91" s="144"/>
      <c r="C91" s="144"/>
      <c r="D91" s="144"/>
      <c r="E91" s="144"/>
      <c r="F91" s="144"/>
      <c r="G91" s="144"/>
      <c r="H91" s="145">
        <v>82</v>
      </c>
      <c r="I91" s="145"/>
      <c r="J91" s="145"/>
      <c r="K91" s="145">
        <v>367</v>
      </c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</row>
    <row r="92" spans="1:22" ht="30" hidden="1" customHeight="1" x14ac:dyDescent="0.25">
      <c r="A92" s="143" t="s">
        <v>199</v>
      </c>
      <c r="B92" s="144"/>
      <c r="C92" s="144"/>
      <c r="D92" s="144"/>
      <c r="E92" s="144"/>
      <c r="F92" s="144"/>
      <c r="G92" s="144"/>
      <c r="H92" s="145">
        <v>2159</v>
      </c>
      <c r="I92" s="145"/>
      <c r="J92" s="145"/>
      <c r="K92" s="145">
        <v>16084</v>
      </c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</row>
    <row r="93" spans="1:22" ht="30" hidden="1" customHeight="1" x14ac:dyDescent="0.25">
      <c r="A93" s="143" t="s">
        <v>200</v>
      </c>
      <c r="B93" s="144"/>
      <c r="C93" s="144"/>
      <c r="D93" s="144"/>
      <c r="E93" s="144"/>
      <c r="F93" s="144"/>
      <c r="G93" s="144"/>
      <c r="H93" s="145">
        <v>4</v>
      </c>
      <c r="I93" s="145"/>
      <c r="J93" s="145"/>
      <c r="K93" s="145">
        <v>42</v>
      </c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</row>
    <row r="94" spans="1:22" x14ac:dyDescent="0.25">
      <c r="A94" s="143" t="s">
        <v>201</v>
      </c>
      <c r="B94" s="144"/>
      <c r="C94" s="144"/>
      <c r="D94" s="144"/>
      <c r="E94" s="144"/>
      <c r="F94" s="144"/>
      <c r="G94" s="144"/>
      <c r="H94" s="145">
        <v>2245</v>
      </c>
      <c r="I94" s="145"/>
      <c r="J94" s="145"/>
      <c r="K94" s="145">
        <v>16493</v>
      </c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</row>
    <row r="95" spans="1:22" ht="16.2" customHeight="1" x14ac:dyDescent="0.25">
      <c r="A95" s="143" t="s">
        <v>202</v>
      </c>
      <c r="B95" s="144"/>
      <c r="C95" s="144"/>
      <c r="D95" s="144"/>
      <c r="E95" s="144"/>
      <c r="F95" s="144"/>
      <c r="G95" s="144"/>
      <c r="H95" s="145">
        <v>256.23</v>
      </c>
      <c r="I95" s="145"/>
      <c r="J95" s="145"/>
      <c r="K95" s="145">
        <v>1494.24</v>
      </c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</row>
    <row r="96" spans="1:22" x14ac:dyDescent="0.25">
      <c r="A96" s="146" t="s">
        <v>203</v>
      </c>
      <c r="B96" s="147"/>
      <c r="C96" s="147"/>
      <c r="D96" s="147"/>
      <c r="E96" s="147"/>
      <c r="F96" s="147"/>
      <c r="G96" s="147"/>
      <c r="H96" s="148">
        <v>2501.23</v>
      </c>
      <c r="I96" s="148"/>
      <c r="J96" s="148"/>
      <c r="K96" s="148">
        <v>17987.240000000002</v>
      </c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</row>
    <row r="97" spans="1:22" x14ac:dyDescent="0.25">
      <c r="A97" s="50"/>
      <c r="B97" s="39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50"/>
      <c r="B98" s="39"/>
      <c r="C98" s="73" t="s">
        <v>62</v>
      </c>
      <c r="D98" s="48"/>
      <c r="E98" s="48"/>
      <c r="F98" s="48"/>
      <c r="G98" s="48"/>
      <c r="H98" s="74">
        <f>IF(ISBLANK(Y30),"",ROUND(Z30/Y30,2)*100)</f>
        <v>103</v>
      </c>
      <c r="I98" s="48"/>
      <c r="J98" s="48"/>
      <c r="K98" s="74">
        <f>IF(ISBLANK(Y31),"",ROUND(Z31/Y31,2)*100)</f>
        <v>88</v>
      </c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x14ac:dyDescent="0.25">
      <c r="A99" s="50"/>
      <c r="B99" s="39"/>
      <c r="C99" s="73" t="s">
        <v>63</v>
      </c>
      <c r="D99" s="48"/>
      <c r="E99" s="48"/>
      <c r="F99" s="48"/>
      <c r="G99" s="48"/>
      <c r="H99" s="45">
        <f>IF(ISBLANK(Y30),"",ROUND(AA30/Y30,2)*100)</f>
        <v>60</v>
      </c>
      <c r="I99" s="48"/>
      <c r="J99" s="48"/>
      <c r="K99" s="45">
        <f>IF(ISBLANK(Y31),"",ROUND(AA31/Y31,2)*100)</f>
        <v>48</v>
      </c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28"/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69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3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70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46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</sheetData>
  <mergeCells count="67">
    <mergeCell ref="A92:G92"/>
    <mergeCell ref="A93:G93"/>
    <mergeCell ref="A94:G94"/>
    <mergeCell ref="A95:G95"/>
    <mergeCell ref="A96:G96"/>
    <mergeCell ref="A86:G86"/>
    <mergeCell ref="A87:G87"/>
    <mergeCell ref="A88:G88"/>
    <mergeCell ref="A89:G89"/>
    <mergeCell ref="A90:G90"/>
    <mergeCell ref="A91:G91"/>
    <mergeCell ref="A78:V78"/>
    <mergeCell ref="A80:V80"/>
    <mergeCell ref="A81:V81"/>
    <mergeCell ref="A83:G83"/>
    <mergeCell ref="A84:G84"/>
    <mergeCell ref="A85:G85"/>
    <mergeCell ref="A68:V68"/>
    <mergeCell ref="A70:V70"/>
    <mergeCell ref="A72:V72"/>
    <mergeCell ref="A73:V73"/>
    <mergeCell ref="A75:V75"/>
    <mergeCell ref="A76:V76"/>
    <mergeCell ref="A55:V55"/>
    <mergeCell ref="A57:V57"/>
    <mergeCell ref="A58:V58"/>
    <mergeCell ref="A62:V62"/>
    <mergeCell ref="A63:V63"/>
    <mergeCell ref="A66:V66"/>
    <mergeCell ref="A40:V40"/>
    <mergeCell ref="A41:V41"/>
    <mergeCell ref="A44:V44"/>
    <mergeCell ref="A47:V47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2" t="s">
        <v>36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19</v>
      </c>
      <c r="H10" s="118"/>
      <c r="I10" s="118"/>
      <c r="J10" s="117" t="s">
        <v>20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2501.23/1000</f>
        <v>2.5012300000000001</v>
      </c>
      <c r="H11" s="85"/>
      <c r="I11" s="55" t="s">
        <v>5</v>
      </c>
      <c r="J11" s="86">
        <f>17987.24/1000</f>
        <v>17.98724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0">
        <f>0/1000</f>
        <v>0</v>
      </c>
      <c r="H13" s="121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2.963E-2</v>
      </c>
      <c r="H14" s="85"/>
      <c r="I14" s="55" t="s">
        <v>7</v>
      </c>
      <c r="J14" s="86">
        <f>(P14+P15)/1000</f>
        <v>2.963E-2</v>
      </c>
      <c r="K14" s="87"/>
      <c r="L14" s="58">
        <v>347</v>
      </c>
      <c r="M14" s="35" t="s">
        <v>7</v>
      </c>
      <c r="N14" s="57"/>
      <c r="O14" s="26">
        <v>29.56</v>
      </c>
      <c r="P14" s="27">
        <v>29.56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5">
        <f>348/1000</f>
        <v>0.34799999999999998</v>
      </c>
      <c r="H15" s="116"/>
      <c r="I15" s="55" t="s">
        <v>5</v>
      </c>
      <c r="J15" s="86">
        <f>3833/1000</f>
        <v>3.8330000000000002</v>
      </c>
      <c r="K15" s="87"/>
      <c r="L15" s="59">
        <v>3823</v>
      </c>
      <c r="M15" s="35" t="s">
        <v>5</v>
      </c>
      <c r="N15" s="57"/>
      <c r="O15" s="26">
        <v>7.0000000000000007E-2</v>
      </c>
      <c r="P15" s="27">
        <v>7.0000000000000007E-2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8" t="s">
        <v>24</v>
      </c>
      <c r="G20" s="109"/>
      <c r="H20" s="108" t="s">
        <v>25</v>
      </c>
      <c r="I20" s="112"/>
      <c r="J20" s="112"/>
      <c r="K20" s="109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0"/>
      <c r="G21" s="111"/>
      <c r="H21" s="113" t="s">
        <v>28</v>
      </c>
      <c r="I21" s="114"/>
      <c r="J21" s="113" t="s">
        <v>29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9" t="s">
        <v>205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23" ht="19.350000000000001" customHeight="1" x14ac:dyDescent="0.25">
      <c r="A25" s="127" t="s">
        <v>206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51">
        <v>1</v>
      </c>
      <c r="B26" s="152" t="s">
        <v>207</v>
      </c>
      <c r="C26" s="133" t="s">
        <v>208</v>
      </c>
      <c r="D26" s="153" t="s">
        <v>209</v>
      </c>
      <c r="E26" s="154">
        <v>0.03</v>
      </c>
      <c r="F26" s="135" t="s">
        <v>210</v>
      </c>
      <c r="G26" s="135">
        <v>0.28999999999999998</v>
      </c>
      <c r="H26" s="155"/>
      <c r="I26" s="155"/>
      <c r="J26" s="135" t="s">
        <v>211</v>
      </c>
      <c r="K26" s="135">
        <v>3.19</v>
      </c>
      <c r="L26" s="156"/>
      <c r="M26" s="155">
        <f>IF(ISNUMBER(K26/G26),IF(NOT(K26/G26=0),K26/G26, " "), " ")</f>
        <v>11</v>
      </c>
      <c r="N26" s="153"/>
    </row>
    <row r="27" spans="1:23" s="29" customFormat="1" ht="22.8" x14ac:dyDescent="0.25">
      <c r="A27" s="151">
        <v>2</v>
      </c>
      <c r="B27" s="152" t="s">
        <v>212</v>
      </c>
      <c r="C27" s="133" t="s">
        <v>213</v>
      </c>
      <c r="D27" s="153" t="s">
        <v>209</v>
      </c>
      <c r="E27" s="154">
        <v>9.99</v>
      </c>
      <c r="F27" s="135" t="s">
        <v>214</v>
      </c>
      <c r="G27" s="135">
        <v>103.19</v>
      </c>
      <c r="H27" s="155"/>
      <c r="I27" s="155"/>
      <c r="J27" s="135" t="s">
        <v>215</v>
      </c>
      <c r="K27" s="135">
        <v>1137.97</v>
      </c>
      <c r="L27" s="156"/>
      <c r="M27" s="155">
        <f>IF(ISNUMBER(K27/G27),IF(NOT(K27/G27=0),K27/G27, " "), " ")</f>
        <v>11.027909681170657</v>
      </c>
      <c r="N27" s="153"/>
    </row>
    <row r="28" spans="1:23" s="29" customFormat="1" ht="22.8" x14ac:dyDescent="0.25">
      <c r="A28" s="151">
        <v>3</v>
      </c>
      <c r="B28" s="152" t="s">
        <v>216</v>
      </c>
      <c r="C28" s="133" t="s">
        <v>217</v>
      </c>
      <c r="D28" s="153" t="s">
        <v>209</v>
      </c>
      <c r="E28" s="154">
        <v>0.15</v>
      </c>
      <c r="F28" s="135" t="s">
        <v>218</v>
      </c>
      <c r="G28" s="135">
        <v>1.62</v>
      </c>
      <c r="H28" s="155"/>
      <c r="I28" s="155"/>
      <c r="J28" s="135" t="s">
        <v>219</v>
      </c>
      <c r="K28" s="135">
        <v>17.829999999999998</v>
      </c>
      <c r="L28" s="156"/>
      <c r="M28" s="155">
        <f>IF(ISNUMBER(K28/G28),IF(NOT(K28/G28=0),K28/G28, " "), " ")</f>
        <v>11.006172839506171</v>
      </c>
      <c r="N28" s="153"/>
    </row>
    <row r="29" spans="1:23" s="29" customFormat="1" ht="22.8" x14ac:dyDescent="0.25">
      <c r="A29" s="151">
        <v>4</v>
      </c>
      <c r="B29" s="152" t="s">
        <v>220</v>
      </c>
      <c r="C29" s="133" t="s">
        <v>221</v>
      </c>
      <c r="D29" s="153" t="s">
        <v>209</v>
      </c>
      <c r="E29" s="154">
        <v>2.73</v>
      </c>
      <c r="F29" s="135" t="s">
        <v>222</v>
      </c>
      <c r="G29" s="135">
        <v>30.58</v>
      </c>
      <c r="H29" s="155"/>
      <c r="I29" s="155"/>
      <c r="J29" s="135" t="s">
        <v>223</v>
      </c>
      <c r="K29" s="135">
        <v>336.94</v>
      </c>
      <c r="L29" s="156"/>
      <c r="M29" s="155">
        <f>IF(ISNUMBER(K29/G29),IF(NOT(K29/G29=0),K29/G29, " "), " ")</f>
        <v>11.018312622629169</v>
      </c>
      <c r="N29" s="153"/>
    </row>
    <row r="30" spans="1:23" ht="22.8" x14ac:dyDescent="0.25">
      <c r="A30" s="151">
        <v>5</v>
      </c>
      <c r="B30" s="152" t="s">
        <v>224</v>
      </c>
      <c r="C30" s="133" t="s">
        <v>225</v>
      </c>
      <c r="D30" s="153" t="s">
        <v>209</v>
      </c>
      <c r="E30" s="154">
        <v>0.86</v>
      </c>
      <c r="F30" s="135" t="s">
        <v>226</v>
      </c>
      <c r="G30" s="135">
        <v>10.35</v>
      </c>
      <c r="H30" s="155"/>
      <c r="I30" s="155"/>
      <c r="J30" s="135" t="s">
        <v>227</v>
      </c>
      <c r="K30" s="135">
        <v>113.97</v>
      </c>
      <c r="L30" s="156"/>
      <c r="M30" s="155">
        <f>IF(ISNUMBER(K30/G30),IF(NOT(K30/G30=0),K30/G30, " "), " ")</f>
        <v>11.011594202898552</v>
      </c>
      <c r="N30" s="153"/>
    </row>
    <row r="31" spans="1:23" ht="22.8" x14ac:dyDescent="0.25">
      <c r="A31" s="151">
        <v>6</v>
      </c>
      <c r="B31" s="152" t="s">
        <v>228</v>
      </c>
      <c r="C31" s="133" t="s">
        <v>229</v>
      </c>
      <c r="D31" s="153" t="s">
        <v>209</v>
      </c>
      <c r="E31" s="154">
        <v>15.64</v>
      </c>
      <c r="F31" s="135" t="s">
        <v>230</v>
      </c>
      <c r="G31" s="135">
        <v>198.94</v>
      </c>
      <c r="H31" s="155"/>
      <c r="I31" s="155"/>
      <c r="J31" s="135" t="s">
        <v>231</v>
      </c>
      <c r="K31" s="135">
        <v>2192.2600000000002</v>
      </c>
      <c r="L31" s="156"/>
      <c r="M31" s="155">
        <f>IF(ISNUMBER(K31/G31),IF(NOT(K31/G31=0),K31/G31, " "), " ")</f>
        <v>11.019704433497537</v>
      </c>
      <c r="N31" s="153"/>
    </row>
    <row r="32" spans="1:23" ht="22.8" x14ac:dyDescent="0.25">
      <c r="A32" s="151">
        <v>7</v>
      </c>
      <c r="B32" s="152" t="s">
        <v>232</v>
      </c>
      <c r="C32" s="133" t="s">
        <v>233</v>
      </c>
      <c r="D32" s="153" t="s">
        <v>209</v>
      </c>
      <c r="E32" s="154">
        <v>0.16</v>
      </c>
      <c r="F32" s="135" t="s">
        <v>234</v>
      </c>
      <c r="G32" s="135">
        <v>2.1</v>
      </c>
      <c r="H32" s="155"/>
      <c r="I32" s="155"/>
      <c r="J32" s="135" t="s">
        <v>235</v>
      </c>
      <c r="K32" s="135">
        <v>23.07</v>
      </c>
      <c r="L32" s="156"/>
      <c r="M32" s="155">
        <f>IF(ISNUMBER(K32/G32),IF(NOT(K32/G32=0),K32/G32, " "), " ")</f>
        <v>10.985714285714286</v>
      </c>
      <c r="N32" s="153"/>
    </row>
    <row r="33" spans="1:14" ht="22.8" x14ac:dyDescent="0.25">
      <c r="A33" s="151">
        <v>8</v>
      </c>
      <c r="B33" s="152">
        <v>2</v>
      </c>
      <c r="C33" s="133" t="s">
        <v>236</v>
      </c>
      <c r="D33" s="153" t="s">
        <v>209</v>
      </c>
      <c r="E33" s="154">
        <v>7.0000000000000007E-2</v>
      </c>
      <c r="F33" s="135" t="s">
        <v>237</v>
      </c>
      <c r="G33" s="135"/>
      <c r="H33" s="155"/>
      <c r="I33" s="155"/>
      <c r="J33" s="135" t="s">
        <v>237</v>
      </c>
      <c r="K33" s="135"/>
      <c r="L33" s="156"/>
      <c r="M33" s="155" t="str">
        <f>IF(ISNUMBER(K33/G33),IF(NOT(K33/G33=0),K33/G33, " "), " ")</f>
        <v xml:space="preserve"> </v>
      </c>
      <c r="N33" s="153"/>
    </row>
    <row r="34" spans="1:14" ht="19.350000000000001" customHeight="1" x14ac:dyDescent="0.25">
      <c r="A34" s="127" t="s">
        <v>238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ht="22.8" x14ac:dyDescent="0.25">
      <c r="A35" s="151">
        <v>9</v>
      </c>
      <c r="B35" s="152">
        <v>30303</v>
      </c>
      <c r="C35" s="133" t="s">
        <v>239</v>
      </c>
      <c r="D35" s="153" t="s">
        <v>240</v>
      </c>
      <c r="E35" s="154">
        <v>0.05</v>
      </c>
      <c r="F35" s="135" t="s">
        <v>241</v>
      </c>
      <c r="G35" s="135">
        <v>0.05</v>
      </c>
      <c r="H35" s="155"/>
      <c r="I35" s="155"/>
      <c r="J35" s="135" t="s">
        <v>242</v>
      </c>
      <c r="K35" s="135">
        <v>0.25</v>
      </c>
      <c r="L35" s="156"/>
      <c r="M35" s="155">
        <f>IF(ISNUMBER(K35/G35),IF(NOT(K35/G35=0),K35/G35, " "), " ")</f>
        <v>5</v>
      </c>
      <c r="N35" s="153" t="s">
        <v>243</v>
      </c>
    </row>
    <row r="36" spans="1:14" ht="22.8" x14ac:dyDescent="0.25">
      <c r="A36" s="151">
        <v>10</v>
      </c>
      <c r="B36" s="152">
        <v>30954</v>
      </c>
      <c r="C36" s="133" t="s">
        <v>244</v>
      </c>
      <c r="D36" s="153" t="s">
        <v>240</v>
      </c>
      <c r="E36" s="154">
        <v>7.0000000000000007E-2</v>
      </c>
      <c r="F36" s="135" t="s">
        <v>245</v>
      </c>
      <c r="G36" s="135">
        <v>2.36</v>
      </c>
      <c r="H36" s="155"/>
      <c r="I36" s="155"/>
      <c r="J36" s="135" t="s">
        <v>246</v>
      </c>
      <c r="K36" s="135">
        <v>10.85</v>
      </c>
      <c r="L36" s="156"/>
      <c r="M36" s="155">
        <f>IF(ISNUMBER(K36/G36),IF(NOT(K36/G36=0),K36/G36, " "), " ")</f>
        <v>4.5974576271186445</v>
      </c>
      <c r="N36" s="153" t="s">
        <v>247</v>
      </c>
    </row>
    <row r="37" spans="1:14" ht="22.8" x14ac:dyDescent="0.25">
      <c r="A37" s="151">
        <v>11</v>
      </c>
      <c r="B37" s="152">
        <v>40502</v>
      </c>
      <c r="C37" s="133" t="s">
        <v>248</v>
      </c>
      <c r="D37" s="153" t="s">
        <v>240</v>
      </c>
      <c r="E37" s="154">
        <v>0.4</v>
      </c>
      <c r="F37" s="135" t="s">
        <v>249</v>
      </c>
      <c r="G37" s="135">
        <v>3.15</v>
      </c>
      <c r="H37" s="155"/>
      <c r="I37" s="155"/>
      <c r="J37" s="135" t="s">
        <v>250</v>
      </c>
      <c r="K37" s="135">
        <v>18</v>
      </c>
      <c r="L37" s="156"/>
      <c r="M37" s="155">
        <f>IF(ISNUMBER(K37/G37),IF(NOT(K37/G37=0),K37/G37, " "), " ")</f>
        <v>5.7142857142857144</v>
      </c>
      <c r="N37" s="153" t="s">
        <v>243</v>
      </c>
    </row>
    <row r="38" spans="1:14" ht="22.8" x14ac:dyDescent="0.25">
      <c r="A38" s="151">
        <v>12</v>
      </c>
      <c r="B38" s="152">
        <v>40504</v>
      </c>
      <c r="C38" s="133" t="s">
        <v>251</v>
      </c>
      <c r="D38" s="153" t="s">
        <v>240</v>
      </c>
      <c r="E38" s="154">
        <v>0.13</v>
      </c>
      <c r="F38" s="135" t="s">
        <v>252</v>
      </c>
      <c r="G38" s="135">
        <v>0.17</v>
      </c>
      <c r="H38" s="155"/>
      <c r="I38" s="155"/>
      <c r="J38" s="135" t="s">
        <v>253</v>
      </c>
      <c r="K38" s="135">
        <v>0.39</v>
      </c>
      <c r="L38" s="156"/>
      <c r="M38" s="155">
        <f>IF(ISNUMBER(K38/G38),IF(NOT(K38/G38=0),K38/G38, " "), " ")</f>
        <v>2.2941176470588234</v>
      </c>
      <c r="N38" s="153" t="s">
        <v>243</v>
      </c>
    </row>
    <row r="39" spans="1:14" ht="22.8" x14ac:dyDescent="0.25">
      <c r="A39" s="151">
        <v>13</v>
      </c>
      <c r="B39" s="152">
        <v>253100</v>
      </c>
      <c r="C39" s="133" t="s">
        <v>254</v>
      </c>
      <c r="D39" s="153" t="s">
        <v>240</v>
      </c>
      <c r="E39" s="154">
        <v>0.02</v>
      </c>
      <c r="F39" s="135" t="s">
        <v>255</v>
      </c>
      <c r="G39" s="135">
        <v>0.04</v>
      </c>
      <c r="H39" s="155"/>
      <c r="I39" s="155"/>
      <c r="J39" s="135" t="s">
        <v>256</v>
      </c>
      <c r="K39" s="135">
        <v>0.18</v>
      </c>
      <c r="L39" s="156"/>
      <c r="M39" s="155">
        <f>IF(ISNUMBER(K39/G39),IF(NOT(K39/G39=0),K39/G39, " "), " ")</f>
        <v>4.5</v>
      </c>
      <c r="N39" s="153" t="s">
        <v>257</v>
      </c>
    </row>
    <row r="40" spans="1:14" ht="22.8" x14ac:dyDescent="0.25">
      <c r="A40" s="151">
        <v>14</v>
      </c>
      <c r="B40" s="152">
        <v>400001</v>
      </c>
      <c r="C40" s="133" t="s">
        <v>258</v>
      </c>
      <c r="D40" s="153" t="s">
        <v>240</v>
      </c>
      <c r="E40" s="154">
        <v>7.0000000000000007E-2</v>
      </c>
      <c r="F40" s="135" t="s">
        <v>259</v>
      </c>
      <c r="G40" s="135">
        <v>7.22</v>
      </c>
      <c r="H40" s="155"/>
      <c r="I40" s="155"/>
      <c r="J40" s="135" t="s">
        <v>260</v>
      </c>
      <c r="K40" s="135">
        <v>39.9</v>
      </c>
      <c r="L40" s="156"/>
      <c r="M40" s="155">
        <f>IF(ISNUMBER(K40/G40),IF(NOT(K40/G40=0),K40/G40, " "), " ")</f>
        <v>5.5263157894736841</v>
      </c>
      <c r="N40" s="153" t="s">
        <v>243</v>
      </c>
    </row>
    <row r="41" spans="1:14" ht="19.350000000000001" customHeight="1" x14ac:dyDescent="0.25">
      <c r="A41" s="127" t="s">
        <v>261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4" ht="22.8" x14ac:dyDescent="0.25">
      <c r="A42" s="151">
        <v>15</v>
      </c>
      <c r="B42" s="152" t="s">
        <v>262</v>
      </c>
      <c r="C42" s="133" t="s">
        <v>263</v>
      </c>
      <c r="D42" s="153" t="s">
        <v>264</v>
      </c>
      <c r="E42" s="154">
        <v>5.9999999999999995E-4</v>
      </c>
      <c r="F42" s="135" t="s">
        <v>265</v>
      </c>
      <c r="G42" s="135">
        <v>16.100000000000001</v>
      </c>
      <c r="H42" s="155">
        <v>88980</v>
      </c>
      <c r="I42" s="155">
        <v>53.39</v>
      </c>
      <c r="J42" s="135" t="s">
        <v>266</v>
      </c>
      <c r="K42" s="135">
        <v>54.52</v>
      </c>
      <c r="L42" s="156"/>
      <c r="M42" s="155">
        <f>IF(ISNUMBER(K42/G42),IF(NOT(K42/G42=0),K42/G42, " "), " ")</f>
        <v>3.3863354037267079</v>
      </c>
      <c r="N42" s="153" t="s">
        <v>267</v>
      </c>
    </row>
    <row r="43" spans="1:14" ht="22.8" x14ac:dyDescent="0.25">
      <c r="A43" s="151">
        <v>16</v>
      </c>
      <c r="B43" s="152" t="s">
        <v>268</v>
      </c>
      <c r="C43" s="133" t="s">
        <v>269</v>
      </c>
      <c r="D43" s="153" t="s">
        <v>270</v>
      </c>
      <c r="E43" s="154">
        <v>2.9100000000000001E-2</v>
      </c>
      <c r="F43" s="135" t="s">
        <v>271</v>
      </c>
      <c r="G43" s="135">
        <v>0.18</v>
      </c>
      <c r="H43" s="155">
        <v>41.25</v>
      </c>
      <c r="I43" s="155">
        <v>1.2</v>
      </c>
      <c r="J43" s="135" t="s">
        <v>272</v>
      </c>
      <c r="K43" s="135">
        <v>1.29</v>
      </c>
      <c r="L43" s="156"/>
      <c r="M43" s="155">
        <f>IF(ISNUMBER(K43/G43),IF(NOT(K43/G43=0),K43/G43, " "), " ")</f>
        <v>7.166666666666667</v>
      </c>
      <c r="N43" s="153" t="s">
        <v>273</v>
      </c>
    </row>
    <row r="44" spans="1:14" ht="22.8" x14ac:dyDescent="0.25">
      <c r="A44" s="151">
        <v>17</v>
      </c>
      <c r="B44" s="152" t="s">
        <v>274</v>
      </c>
      <c r="C44" s="133" t="s">
        <v>275</v>
      </c>
      <c r="D44" s="153" t="s">
        <v>264</v>
      </c>
      <c r="E44" s="154">
        <v>1E-4</v>
      </c>
      <c r="F44" s="135" t="s">
        <v>276</v>
      </c>
      <c r="G44" s="135">
        <v>1.07</v>
      </c>
      <c r="H44" s="155">
        <v>53556.78</v>
      </c>
      <c r="I44" s="155">
        <v>5.36</v>
      </c>
      <c r="J44" s="135" t="s">
        <v>277</v>
      </c>
      <c r="K44" s="135">
        <v>5.47</v>
      </c>
      <c r="L44" s="156"/>
      <c r="M44" s="155">
        <f>IF(ISNUMBER(K44/G44),IF(NOT(K44/G44=0),K44/G44, " "), " ")</f>
        <v>5.1121495327102799</v>
      </c>
      <c r="N44" s="153" t="s">
        <v>278</v>
      </c>
    </row>
    <row r="45" spans="1:14" ht="22.8" x14ac:dyDescent="0.25">
      <c r="A45" s="151">
        <v>18</v>
      </c>
      <c r="B45" s="152" t="s">
        <v>279</v>
      </c>
      <c r="C45" s="133" t="s">
        <v>280</v>
      </c>
      <c r="D45" s="153" t="s">
        <v>270</v>
      </c>
      <c r="E45" s="154">
        <v>1.4E-2</v>
      </c>
      <c r="F45" s="135" t="s">
        <v>281</v>
      </c>
      <c r="G45" s="135">
        <v>1.41</v>
      </c>
      <c r="H45" s="155">
        <v>328</v>
      </c>
      <c r="I45" s="155">
        <v>4.59</v>
      </c>
      <c r="J45" s="135" t="s">
        <v>282</v>
      </c>
      <c r="K45" s="135">
        <v>4.74</v>
      </c>
      <c r="L45" s="156"/>
      <c r="M45" s="155">
        <f>IF(ISNUMBER(K45/G45),IF(NOT(K45/G45=0),K45/G45, " "), " ")</f>
        <v>3.3617021276595747</v>
      </c>
      <c r="N45" s="153" t="s">
        <v>283</v>
      </c>
    </row>
    <row r="46" spans="1:14" ht="22.8" x14ac:dyDescent="0.25">
      <c r="A46" s="151">
        <v>19</v>
      </c>
      <c r="B46" s="152" t="s">
        <v>284</v>
      </c>
      <c r="C46" s="133" t="s">
        <v>285</v>
      </c>
      <c r="D46" s="153" t="s">
        <v>286</v>
      </c>
      <c r="E46" s="154">
        <v>6.7000000000000002E-3</v>
      </c>
      <c r="F46" s="135" t="s">
        <v>287</v>
      </c>
      <c r="G46" s="135">
        <v>0.28000000000000003</v>
      </c>
      <c r="H46" s="155">
        <v>128.38999999999999</v>
      </c>
      <c r="I46" s="155">
        <v>0.86</v>
      </c>
      <c r="J46" s="135" t="s">
        <v>288</v>
      </c>
      <c r="K46" s="135">
        <v>0.87</v>
      </c>
      <c r="L46" s="156"/>
      <c r="M46" s="155">
        <f>IF(ISNUMBER(K46/G46),IF(NOT(K46/G46=0),K46/G46, " "), " ")</f>
        <v>3.1071428571428568</v>
      </c>
      <c r="N46" s="153" t="s">
        <v>289</v>
      </c>
    </row>
    <row r="47" spans="1:14" ht="45.6" x14ac:dyDescent="0.25">
      <c r="A47" s="151">
        <v>20</v>
      </c>
      <c r="B47" s="152" t="s">
        <v>290</v>
      </c>
      <c r="C47" s="133" t="s">
        <v>291</v>
      </c>
      <c r="D47" s="153" t="s">
        <v>286</v>
      </c>
      <c r="E47" s="154">
        <v>0.62</v>
      </c>
      <c r="F47" s="135" t="s">
        <v>292</v>
      </c>
      <c r="G47" s="135">
        <v>14.14</v>
      </c>
      <c r="H47" s="155">
        <v>118.14</v>
      </c>
      <c r="I47" s="155">
        <v>73.239999999999995</v>
      </c>
      <c r="J47" s="135" t="s">
        <v>293</v>
      </c>
      <c r="K47" s="135">
        <v>74.78</v>
      </c>
      <c r="L47" s="156"/>
      <c r="M47" s="155">
        <f>IF(ISNUMBER(K47/G47),IF(NOT(K47/G47=0),K47/G47, " "), " ")</f>
        <v>5.2885431400282883</v>
      </c>
      <c r="N47" s="153" t="s">
        <v>294</v>
      </c>
    </row>
    <row r="48" spans="1:14" ht="22.8" x14ac:dyDescent="0.25">
      <c r="A48" s="151">
        <v>21</v>
      </c>
      <c r="B48" s="152" t="s">
        <v>295</v>
      </c>
      <c r="C48" s="133" t="s">
        <v>296</v>
      </c>
      <c r="D48" s="153" t="s">
        <v>264</v>
      </c>
      <c r="E48" s="154">
        <v>1.5E-3</v>
      </c>
      <c r="F48" s="135" t="s">
        <v>297</v>
      </c>
      <c r="G48" s="135">
        <v>3.53</v>
      </c>
      <c r="H48" s="155">
        <v>18122.03</v>
      </c>
      <c r="I48" s="155">
        <v>27.18</v>
      </c>
      <c r="J48" s="135" t="s">
        <v>298</v>
      </c>
      <c r="K48" s="135">
        <v>27.87</v>
      </c>
      <c r="L48" s="156"/>
      <c r="M48" s="155">
        <f>IF(ISNUMBER(K48/G48),IF(NOT(K48/G48=0),K48/G48, " "), " ")</f>
        <v>7.8951841359773383</v>
      </c>
      <c r="N48" s="153" t="s">
        <v>299</v>
      </c>
    </row>
    <row r="49" spans="1:14" ht="34.200000000000003" x14ac:dyDescent="0.25">
      <c r="A49" s="151">
        <v>22</v>
      </c>
      <c r="B49" s="152" t="s">
        <v>300</v>
      </c>
      <c r="C49" s="133" t="s">
        <v>301</v>
      </c>
      <c r="D49" s="153" t="s">
        <v>264</v>
      </c>
      <c r="E49" s="154">
        <v>1.8E-3</v>
      </c>
      <c r="F49" s="135" t="s">
        <v>302</v>
      </c>
      <c r="G49" s="135">
        <v>37.630000000000003</v>
      </c>
      <c r="H49" s="155">
        <v>50416.65</v>
      </c>
      <c r="I49" s="155">
        <v>90.76</v>
      </c>
      <c r="J49" s="135" t="s">
        <v>303</v>
      </c>
      <c r="K49" s="135">
        <v>92.77</v>
      </c>
      <c r="L49" s="156"/>
      <c r="M49" s="155">
        <f>IF(ISNUMBER(K49/G49),IF(NOT(K49/G49=0),K49/G49, " "), " ")</f>
        <v>2.4653202232261489</v>
      </c>
      <c r="N49" s="153" t="s">
        <v>304</v>
      </c>
    </row>
    <row r="50" spans="1:14" ht="57" x14ac:dyDescent="0.25">
      <c r="A50" s="151">
        <v>23</v>
      </c>
      <c r="B50" s="152" t="s">
        <v>305</v>
      </c>
      <c r="C50" s="133" t="s">
        <v>306</v>
      </c>
      <c r="D50" s="153" t="s">
        <v>307</v>
      </c>
      <c r="E50" s="154">
        <v>0.53500000000000003</v>
      </c>
      <c r="F50" s="135" t="s">
        <v>308</v>
      </c>
      <c r="G50" s="135">
        <v>6.58</v>
      </c>
      <c r="H50" s="155">
        <v>39.79</v>
      </c>
      <c r="I50" s="155">
        <v>21.29</v>
      </c>
      <c r="J50" s="135" t="s">
        <v>309</v>
      </c>
      <c r="K50" s="135">
        <v>21.8</v>
      </c>
      <c r="L50" s="156"/>
      <c r="M50" s="155">
        <f>IF(ISNUMBER(K50/G50),IF(NOT(K50/G50=0),K50/G50, " "), " ")</f>
        <v>3.3130699088145898</v>
      </c>
      <c r="N50" s="153" t="s">
        <v>310</v>
      </c>
    </row>
    <row r="51" spans="1:14" ht="57" x14ac:dyDescent="0.25">
      <c r="A51" s="151">
        <v>24</v>
      </c>
      <c r="B51" s="152" t="s">
        <v>311</v>
      </c>
      <c r="C51" s="133" t="s">
        <v>312</v>
      </c>
      <c r="D51" s="153" t="s">
        <v>307</v>
      </c>
      <c r="E51" s="154">
        <v>2.194</v>
      </c>
      <c r="F51" s="135" t="s">
        <v>313</v>
      </c>
      <c r="G51" s="135">
        <v>70.87</v>
      </c>
      <c r="H51" s="155">
        <v>104.98</v>
      </c>
      <c r="I51" s="155">
        <v>230.33</v>
      </c>
      <c r="J51" s="135" t="s">
        <v>314</v>
      </c>
      <c r="K51" s="135">
        <v>235.86</v>
      </c>
      <c r="L51" s="156"/>
      <c r="M51" s="155">
        <f>IF(ISNUMBER(K51/G51),IF(NOT(K51/G51=0),K51/G51, " "), " ")</f>
        <v>3.3280654719909695</v>
      </c>
      <c r="N51" s="153" t="s">
        <v>315</v>
      </c>
    </row>
    <row r="52" spans="1:14" ht="34.200000000000003" x14ac:dyDescent="0.25">
      <c r="A52" s="151">
        <v>25</v>
      </c>
      <c r="B52" s="152" t="s">
        <v>316</v>
      </c>
      <c r="C52" s="133" t="s">
        <v>317</v>
      </c>
      <c r="D52" s="153" t="s">
        <v>264</v>
      </c>
      <c r="E52" s="154">
        <v>2.5999999999999999E-3</v>
      </c>
      <c r="F52" s="135" t="s">
        <v>318</v>
      </c>
      <c r="G52" s="135">
        <v>37.67</v>
      </c>
      <c r="H52" s="155">
        <v>49632</v>
      </c>
      <c r="I52" s="155">
        <v>129.04</v>
      </c>
      <c r="J52" s="135" t="s">
        <v>319</v>
      </c>
      <c r="K52" s="135">
        <v>131.85</v>
      </c>
      <c r="L52" s="156"/>
      <c r="M52" s="155">
        <f>IF(ISNUMBER(K52/G52),IF(NOT(K52/G52=0),K52/G52, " "), " ")</f>
        <v>3.5001327316166706</v>
      </c>
      <c r="N52" s="153" t="s">
        <v>320</v>
      </c>
    </row>
    <row r="53" spans="1:14" ht="45.6" x14ac:dyDescent="0.25">
      <c r="A53" s="151">
        <v>26</v>
      </c>
      <c r="B53" s="152" t="s">
        <v>321</v>
      </c>
      <c r="C53" s="133" t="s">
        <v>322</v>
      </c>
      <c r="D53" s="153" t="s">
        <v>307</v>
      </c>
      <c r="E53" s="154">
        <v>6.6870000000000003</v>
      </c>
      <c r="F53" s="135" t="s">
        <v>323</v>
      </c>
      <c r="G53" s="135">
        <v>924.41</v>
      </c>
      <c r="H53" s="155">
        <v>885.63</v>
      </c>
      <c r="I53" s="155">
        <v>5922.21</v>
      </c>
      <c r="J53" s="135" t="s">
        <v>324</v>
      </c>
      <c r="K53" s="135">
        <v>6051.13</v>
      </c>
      <c r="L53" s="156"/>
      <c r="M53" s="155">
        <f>IF(ISNUMBER(K53/G53),IF(NOT(K53/G53=0),K53/G53, " "), " ")</f>
        <v>6.5459374087255657</v>
      </c>
      <c r="N53" s="153" t="s">
        <v>325</v>
      </c>
    </row>
    <row r="54" spans="1:14" ht="22.8" x14ac:dyDescent="0.25">
      <c r="A54" s="151">
        <v>27</v>
      </c>
      <c r="B54" s="152" t="s">
        <v>326</v>
      </c>
      <c r="C54" s="133" t="s">
        <v>327</v>
      </c>
      <c r="D54" s="153" t="s">
        <v>328</v>
      </c>
      <c r="E54" s="154">
        <v>3</v>
      </c>
      <c r="F54" s="135" t="s">
        <v>329</v>
      </c>
      <c r="G54" s="135">
        <v>55.8</v>
      </c>
      <c r="H54" s="155">
        <v>33.74</v>
      </c>
      <c r="I54" s="155">
        <v>101.22</v>
      </c>
      <c r="J54" s="135" t="s">
        <v>330</v>
      </c>
      <c r="K54" s="135">
        <v>103.44</v>
      </c>
      <c r="L54" s="156"/>
      <c r="M54" s="155">
        <f>IF(ISNUMBER(K54/G54),IF(NOT(K54/G54=0),K54/G54, " "), " ")</f>
        <v>1.8537634408602151</v>
      </c>
      <c r="N54" s="153" t="s">
        <v>331</v>
      </c>
    </row>
    <row r="55" spans="1:14" ht="34.200000000000003" x14ac:dyDescent="0.25">
      <c r="A55" s="151">
        <v>28</v>
      </c>
      <c r="B55" s="152" t="s">
        <v>332</v>
      </c>
      <c r="C55" s="133" t="s">
        <v>333</v>
      </c>
      <c r="D55" s="153" t="s">
        <v>270</v>
      </c>
      <c r="E55" s="154">
        <v>2.4180000000000001</v>
      </c>
      <c r="F55" s="135" t="s">
        <v>334</v>
      </c>
      <c r="G55" s="135">
        <v>7.52</v>
      </c>
      <c r="H55" s="155">
        <v>21.36</v>
      </c>
      <c r="I55" s="155">
        <v>51.65</v>
      </c>
      <c r="J55" s="135" t="s">
        <v>335</v>
      </c>
      <c r="K55" s="135">
        <v>52.7</v>
      </c>
      <c r="L55" s="156"/>
      <c r="M55" s="155">
        <f>IF(ISNUMBER(K55/G55),IF(NOT(K55/G55=0),K55/G55, " "), " ")</f>
        <v>7.0079787234042561</v>
      </c>
      <c r="N55" s="153" t="s">
        <v>336</v>
      </c>
    </row>
    <row r="56" spans="1:14" ht="22.8" x14ac:dyDescent="0.25">
      <c r="A56" s="151">
        <v>29</v>
      </c>
      <c r="B56" s="152" t="s">
        <v>337</v>
      </c>
      <c r="C56" s="133" t="s">
        <v>338</v>
      </c>
      <c r="D56" s="153" t="s">
        <v>286</v>
      </c>
      <c r="E56" s="154">
        <v>1.4</v>
      </c>
      <c r="F56" s="135" t="s">
        <v>339</v>
      </c>
      <c r="G56" s="135">
        <v>36.82</v>
      </c>
      <c r="H56" s="155"/>
      <c r="I56" s="155"/>
      <c r="J56" s="135" t="s">
        <v>340</v>
      </c>
      <c r="K56" s="135">
        <v>168.87</v>
      </c>
      <c r="L56" s="156"/>
      <c r="M56" s="155">
        <f>IF(ISNUMBER(K56/G56),IF(NOT(K56/G56=0),K56/G56, " "), " ")</f>
        <v>4.586366105377512</v>
      </c>
      <c r="N56" s="153"/>
    </row>
    <row r="57" spans="1:14" ht="22.8" x14ac:dyDescent="0.25">
      <c r="A57" s="151">
        <v>30</v>
      </c>
      <c r="B57" s="152" t="s">
        <v>341</v>
      </c>
      <c r="C57" s="133" t="s">
        <v>342</v>
      </c>
      <c r="D57" s="153" t="s">
        <v>328</v>
      </c>
      <c r="E57" s="154">
        <v>1</v>
      </c>
      <c r="F57" s="135" t="s">
        <v>343</v>
      </c>
      <c r="G57" s="135">
        <v>17.62</v>
      </c>
      <c r="H57" s="155"/>
      <c r="I57" s="155"/>
      <c r="J57" s="135" t="s">
        <v>344</v>
      </c>
      <c r="K57" s="135">
        <v>88.52</v>
      </c>
      <c r="L57" s="156"/>
      <c r="M57" s="155">
        <f>IF(ISNUMBER(K57/G57),IF(NOT(K57/G57=0),K57/G57, " "), " ")</f>
        <v>5.0238365493757087</v>
      </c>
      <c r="N57" s="153"/>
    </row>
    <row r="58" spans="1:14" ht="22.8" x14ac:dyDescent="0.25">
      <c r="A58" s="151">
        <v>31</v>
      </c>
      <c r="B58" s="152" t="s">
        <v>345</v>
      </c>
      <c r="C58" s="133" t="s">
        <v>346</v>
      </c>
      <c r="D58" s="153" t="s">
        <v>328</v>
      </c>
      <c r="E58" s="154">
        <v>1</v>
      </c>
      <c r="F58" s="135" t="s">
        <v>347</v>
      </c>
      <c r="G58" s="135">
        <v>2.41</v>
      </c>
      <c r="H58" s="155"/>
      <c r="I58" s="155"/>
      <c r="J58" s="135" t="s">
        <v>348</v>
      </c>
      <c r="K58" s="135">
        <v>17.57</v>
      </c>
      <c r="L58" s="156"/>
      <c r="M58" s="155">
        <f>IF(ISNUMBER(K58/G58),IF(NOT(K58/G58=0),K58/G58, " "), " ")</f>
        <v>7.2904564315352696</v>
      </c>
      <c r="N58" s="153"/>
    </row>
    <row r="59" spans="1:14" ht="57" x14ac:dyDescent="0.25">
      <c r="A59" s="151">
        <v>32</v>
      </c>
      <c r="B59" s="152" t="s">
        <v>349</v>
      </c>
      <c r="C59" s="133" t="s">
        <v>350</v>
      </c>
      <c r="D59" s="153" t="s">
        <v>328</v>
      </c>
      <c r="E59" s="154">
        <v>3</v>
      </c>
      <c r="F59" s="135" t="s">
        <v>351</v>
      </c>
      <c r="G59" s="135">
        <v>89.1</v>
      </c>
      <c r="H59" s="155"/>
      <c r="I59" s="155"/>
      <c r="J59" s="135" t="s">
        <v>352</v>
      </c>
      <c r="K59" s="135">
        <v>256.98</v>
      </c>
      <c r="L59" s="156"/>
      <c r="M59" s="155">
        <f>IF(ISNUMBER(K59/G59),IF(NOT(K59/G59=0),K59/G59, " "), " ")</f>
        <v>2.8841750841750846</v>
      </c>
      <c r="N59" s="153"/>
    </row>
    <row r="60" spans="1:14" ht="19.350000000000001" customHeight="1" x14ac:dyDescent="0.25">
      <c r="A60" s="149" t="s">
        <v>353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</row>
    <row r="61" spans="1:14" ht="19.350000000000001" customHeight="1" x14ac:dyDescent="0.25">
      <c r="A61" s="127" t="s">
        <v>261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</row>
    <row r="62" spans="1:14" ht="22.8" x14ac:dyDescent="0.25">
      <c r="A62" s="157">
        <v>33</v>
      </c>
      <c r="B62" s="158" t="s">
        <v>354</v>
      </c>
      <c r="C62" s="139" t="s">
        <v>355</v>
      </c>
      <c r="D62" s="159" t="s">
        <v>264</v>
      </c>
      <c r="E62" s="160">
        <v>0.1012</v>
      </c>
      <c r="F62" s="141" t="s">
        <v>237</v>
      </c>
      <c r="G62" s="141"/>
      <c r="H62" s="161"/>
      <c r="I62" s="161"/>
      <c r="J62" s="141" t="s">
        <v>237</v>
      </c>
      <c r="K62" s="141"/>
      <c r="L62" s="162"/>
      <c r="M62" s="161" t="str">
        <f>IF(ISNUMBER(K62/G62),IF(NOT(K62/G62=0),K62/G62, " "), " ")</f>
        <v xml:space="preserve"> </v>
      </c>
      <c r="N62" s="159"/>
    </row>
    <row r="63" spans="1:14" x14ac:dyDescent="0.25">
      <c r="A63" s="143" t="s">
        <v>186</v>
      </c>
      <c r="B63" s="144"/>
      <c r="C63" s="144"/>
      <c r="D63" s="144"/>
      <c r="E63" s="144"/>
      <c r="F63" s="144"/>
      <c r="G63" s="163">
        <v>1679</v>
      </c>
      <c r="H63" s="164"/>
      <c r="I63" s="164"/>
      <c r="J63" s="164"/>
      <c r="K63" s="163">
        <v>11281</v>
      </c>
      <c r="L63" s="165"/>
      <c r="M63" s="163">
        <f ca="1">IF(ISNUMBER(INDIRECT("K" &amp; ROW())/INDIRECT("G" &amp; ROW())),INDIRECT("K" &amp; ROW())/INDIRECT("G" &amp; ROW()), " ")</f>
        <v>6.7188802858844552</v>
      </c>
      <c r="N63" s="145" t="s">
        <v>356</v>
      </c>
    </row>
    <row r="64" spans="1:14" x14ac:dyDescent="0.25">
      <c r="A64" s="143" t="s">
        <v>191</v>
      </c>
      <c r="B64" s="144"/>
      <c r="C64" s="144"/>
      <c r="D64" s="144"/>
      <c r="E64" s="144"/>
      <c r="F64" s="144"/>
      <c r="G64" s="163"/>
      <c r="H64" s="164"/>
      <c r="I64" s="164"/>
      <c r="J64" s="164"/>
      <c r="K64" s="163"/>
      <c r="L64" s="165"/>
      <c r="M64" s="163" t="str">
        <f ca="1">IF(ISNUMBER(INDIRECT("K" &amp; ROW())/INDIRECT("G" &amp; ROW())),INDIRECT("K" &amp; ROW())/INDIRECT("G" &amp; ROW()), " ")</f>
        <v xml:space="preserve"> </v>
      </c>
      <c r="N64" s="145" t="s">
        <v>356</v>
      </c>
    </row>
    <row r="65" spans="1:14" x14ac:dyDescent="0.25">
      <c r="A65" s="143" t="s">
        <v>192</v>
      </c>
      <c r="B65" s="144"/>
      <c r="C65" s="144"/>
      <c r="D65" s="144"/>
      <c r="E65" s="144"/>
      <c r="F65" s="144"/>
      <c r="G65" s="163">
        <v>348</v>
      </c>
      <c r="H65" s="164"/>
      <c r="I65" s="164"/>
      <c r="J65" s="164"/>
      <c r="K65" s="163">
        <v>3833</v>
      </c>
      <c r="L65" s="165"/>
      <c r="M65" s="163">
        <f ca="1">IF(ISNUMBER(INDIRECT("K" &amp; ROW())/INDIRECT("G" &amp; ROW())),INDIRECT("K" &amp; ROW())/INDIRECT("G" &amp; ROW()), " ")</f>
        <v>11.014367816091953</v>
      </c>
      <c r="N65" s="145" t="s">
        <v>356</v>
      </c>
    </row>
    <row r="66" spans="1:14" x14ac:dyDescent="0.25">
      <c r="A66" s="143" t="s">
        <v>193</v>
      </c>
      <c r="B66" s="144"/>
      <c r="C66" s="144"/>
      <c r="D66" s="144"/>
      <c r="E66" s="144"/>
      <c r="F66" s="144"/>
      <c r="G66" s="163">
        <v>1320</v>
      </c>
      <c r="H66" s="164"/>
      <c r="I66" s="164"/>
      <c r="J66" s="164"/>
      <c r="K66" s="163">
        <v>7389</v>
      </c>
      <c r="L66" s="165"/>
      <c r="M66" s="163">
        <f ca="1">IF(ISNUMBER(INDIRECT("K" &amp; ROW())/INDIRECT("G" &amp; ROW())),INDIRECT("K" &amp; ROW())/INDIRECT("G" &amp; ROW()), " ")</f>
        <v>5.5977272727272727</v>
      </c>
      <c r="N66" s="145" t="s">
        <v>356</v>
      </c>
    </row>
    <row r="67" spans="1:14" x14ac:dyDescent="0.25">
      <c r="A67" s="143" t="s">
        <v>194</v>
      </c>
      <c r="B67" s="144"/>
      <c r="C67" s="144"/>
      <c r="D67" s="144"/>
      <c r="E67" s="144"/>
      <c r="F67" s="144"/>
      <c r="G67" s="163">
        <v>12</v>
      </c>
      <c r="H67" s="164"/>
      <c r="I67" s="164"/>
      <c r="J67" s="164"/>
      <c r="K67" s="163">
        <v>69</v>
      </c>
      <c r="L67" s="165"/>
      <c r="M67" s="163">
        <f ca="1">IF(ISNUMBER(INDIRECT("K" &amp; ROW())/INDIRECT("G" &amp; ROW())),INDIRECT("K" &amp; ROW())/INDIRECT("G" &amp; ROW()), " ")</f>
        <v>5.75</v>
      </c>
      <c r="N67" s="145" t="s">
        <v>356</v>
      </c>
    </row>
    <row r="68" spans="1:14" x14ac:dyDescent="0.25">
      <c r="A68" s="146" t="s">
        <v>195</v>
      </c>
      <c r="B68" s="147"/>
      <c r="C68" s="147"/>
      <c r="D68" s="147"/>
      <c r="E68" s="147"/>
      <c r="F68" s="147"/>
      <c r="G68" s="166">
        <v>358</v>
      </c>
      <c r="H68" s="167"/>
      <c r="I68" s="167"/>
      <c r="J68" s="167"/>
      <c r="K68" s="166">
        <v>3373</v>
      </c>
      <c r="L68" s="168"/>
      <c r="M68" s="166">
        <f ca="1">IF(ISNUMBER(INDIRECT("K" &amp; ROW())/INDIRECT("G" &amp; ROW())),INDIRECT("K" &amp; ROW())/INDIRECT("G" &amp; ROW()), " ")</f>
        <v>9.421787709497206</v>
      </c>
      <c r="N68" s="148" t="s">
        <v>356</v>
      </c>
    </row>
    <row r="69" spans="1:14" x14ac:dyDescent="0.25">
      <c r="A69" s="146" t="s">
        <v>196</v>
      </c>
      <c r="B69" s="147"/>
      <c r="C69" s="147"/>
      <c r="D69" s="147"/>
      <c r="E69" s="147"/>
      <c r="F69" s="147"/>
      <c r="G69" s="166">
        <v>208</v>
      </c>
      <c r="H69" s="167"/>
      <c r="I69" s="167"/>
      <c r="J69" s="167"/>
      <c r="K69" s="166">
        <v>1839</v>
      </c>
      <c r="L69" s="168"/>
      <c r="M69" s="166">
        <f ca="1">IF(ISNUMBER(INDIRECT("K" &amp; ROW())/INDIRECT("G" &amp; ROW())),INDIRECT("K" &amp; ROW())/INDIRECT("G" &amp; ROW()), " ")</f>
        <v>8.8413461538461533</v>
      </c>
      <c r="N69" s="148" t="s">
        <v>356</v>
      </c>
    </row>
    <row r="70" spans="1:14" x14ac:dyDescent="0.25">
      <c r="A70" s="146" t="s">
        <v>197</v>
      </c>
      <c r="B70" s="147"/>
      <c r="C70" s="147"/>
      <c r="D70" s="147"/>
      <c r="E70" s="147"/>
      <c r="F70" s="147"/>
      <c r="G70" s="166"/>
      <c r="H70" s="167"/>
      <c r="I70" s="167"/>
      <c r="J70" s="167"/>
      <c r="K70" s="166"/>
      <c r="L70" s="168"/>
      <c r="M70" s="166" t="str">
        <f ca="1">IF(ISNUMBER(INDIRECT("K" &amp; ROW())/INDIRECT("G" &amp; ROW())),INDIRECT("K" &amp; ROW())/INDIRECT("G" &amp; ROW()), " ")</f>
        <v xml:space="preserve"> </v>
      </c>
      <c r="N70" s="148" t="s">
        <v>356</v>
      </c>
    </row>
    <row r="71" spans="1:14" x14ac:dyDescent="0.25">
      <c r="A71" s="143" t="s">
        <v>198</v>
      </c>
      <c r="B71" s="144"/>
      <c r="C71" s="144"/>
      <c r="D71" s="144"/>
      <c r="E71" s="144"/>
      <c r="F71" s="144"/>
      <c r="G71" s="163">
        <v>82</v>
      </c>
      <c r="H71" s="164"/>
      <c r="I71" s="164"/>
      <c r="J71" s="164"/>
      <c r="K71" s="163">
        <v>367</v>
      </c>
      <c r="L71" s="165"/>
      <c r="M71" s="163">
        <f ca="1">IF(ISNUMBER(INDIRECT("K" &amp; ROW())/INDIRECT("G" &amp; ROW())),INDIRECT("K" &amp; ROW())/INDIRECT("G" &amp; ROW()), " ")</f>
        <v>4.475609756097561</v>
      </c>
      <c r="N71" s="145" t="s">
        <v>356</v>
      </c>
    </row>
    <row r="72" spans="1:14" ht="30" customHeight="1" x14ac:dyDescent="0.25">
      <c r="A72" s="143" t="s">
        <v>199</v>
      </c>
      <c r="B72" s="144"/>
      <c r="C72" s="144"/>
      <c r="D72" s="144"/>
      <c r="E72" s="144"/>
      <c r="F72" s="144"/>
      <c r="G72" s="163">
        <v>2159</v>
      </c>
      <c r="H72" s="164"/>
      <c r="I72" s="164"/>
      <c r="J72" s="164"/>
      <c r="K72" s="163">
        <v>16084</v>
      </c>
      <c r="L72" s="165"/>
      <c r="M72" s="163">
        <f ca="1">IF(ISNUMBER(INDIRECT("K" &amp; ROW())/INDIRECT("G" &amp; ROW())),INDIRECT("K" &amp; ROW())/INDIRECT("G" &amp; ROW()), " ")</f>
        <v>7.449745252431681</v>
      </c>
      <c r="N72" s="145" t="s">
        <v>356</v>
      </c>
    </row>
    <row r="73" spans="1:14" ht="30" customHeight="1" x14ac:dyDescent="0.25">
      <c r="A73" s="143" t="s">
        <v>200</v>
      </c>
      <c r="B73" s="144"/>
      <c r="C73" s="144"/>
      <c r="D73" s="144"/>
      <c r="E73" s="144"/>
      <c r="F73" s="144"/>
      <c r="G73" s="163">
        <v>4</v>
      </c>
      <c r="H73" s="164"/>
      <c r="I73" s="164"/>
      <c r="J73" s="164"/>
      <c r="K73" s="163">
        <v>42</v>
      </c>
      <c r="L73" s="165"/>
      <c r="M73" s="163">
        <f ca="1">IF(ISNUMBER(INDIRECT("K" &amp; ROW())/INDIRECT("G" &amp; ROW())),INDIRECT("K" &amp; ROW())/INDIRECT("G" &amp; ROW()), " ")</f>
        <v>10.5</v>
      </c>
      <c r="N73" s="145" t="s">
        <v>356</v>
      </c>
    </row>
    <row r="74" spans="1:14" x14ac:dyDescent="0.25">
      <c r="A74" s="143" t="s">
        <v>201</v>
      </c>
      <c r="B74" s="144"/>
      <c r="C74" s="144"/>
      <c r="D74" s="144"/>
      <c r="E74" s="144"/>
      <c r="F74" s="144"/>
      <c r="G74" s="163">
        <v>2245</v>
      </c>
      <c r="H74" s="164"/>
      <c r="I74" s="164"/>
      <c r="J74" s="164"/>
      <c r="K74" s="163">
        <v>16493</v>
      </c>
      <c r="L74" s="165"/>
      <c r="M74" s="163">
        <f ca="1">IF(ISNUMBER(INDIRECT("K" &amp; ROW())/INDIRECT("G" &amp; ROW())),INDIRECT("K" &amp; ROW())/INDIRECT("G" &amp; ROW()), " ")</f>
        <v>7.3465478841870828</v>
      </c>
      <c r="N74" s="145" t="s">
        <v>356</v>
      </c>
    </row>
    <row r="75" spans="1:14" ht="30" customHeight="1" x14ac:dyDescent="0.25">
      <c r="A75" s="143" t="s">
        <v>202</v>
      </c>
      <c r="B75" s="144"/>
      <c r="C75" s="144"/>
      <c r="D75" s="144"/>
      <c r="E75" s="144"/>
      <c r="F75" s="144"/>
      <c r="G75" s="163">
        <v>256.23</v>
      </c>
      <c r="H75" s="164"/>
      <c r="I75" s="164"/>
      <c r="J75" s="164"/>
      <c r="K75" s="163">
        <v>1494.24</v>
      </c>
      <c r="L75" s="165"/>
      <c r="M75" s="163">
        <f ca="1">IF(ISNUMBER(INDIRECT("K" &amp; ROW())/INDIRECT("G" &amp; ROW())),INDIRECT("K" &amp; ROW())/INDIRECT("G" &amp; ROW()), " ")</f>
        <v>5.8316356398548175</v>
      </c>
      <c r="N75" s="145" t="s">
        <v>356</v>
      </c>
    </row>
    <row r="76" spans="1:14" x14ac:dyDescent="0.25">
      <c r="A76" s="146" t="s">
        <v>203</v>
      </c>
      <c r="B76" s="147"/>
      <c r="C76" s="147"/>
      <c r="D76" s="147"/>
      <c r="E76" s="147"/>
      <c r="F76" s="147"/>
      <c r="G76" s="166">
        <v>2501.23</v>
      </c>
      <c r="H76" s="167"/>
      <c r="I76" s="167"/>
      <c r="J76" s="167"/>
      <c r="K76" s="166">
        <v>17987.240000000002</v>
      </c>
      <c r="L76" s="168"/>
      <c r="M76" s="166">
        <f ca="1">IF(ISNUMBER(INDIRECT("K" &amp; ROW())/INDIRECT("G" &amp; ROW())),INDIRECT("K" &amp; ROW())/INDIRECT("G" &amp; ROW()), " ")</f>
        <v>7.1913578519368473</v>
      </c>
      <c r="N76" s="148" t="s">
        <v>356</v>
      </c>
    </row>
    <row r="77" spans="1:14" x14ac:dyDescent="0.25">
      <c r="A77" s="48"/>
      <c r="G77" s="67"/>
      <c r="H77" s="68"/>
      <c r="I77" s="68"/>
      <c r="J77" s="68"/>
      <c r="K77" s="67"/>
      <c r="L77" s="69"/>
      <c r="M77" s="67"/>
      <c r="N77" s="48"/>
    </row>
    <row r="78" spans="1:14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75" t="s">
        <v>69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3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</sheetData>
  <mergeCells count="47">
    <mergeCell ref="A75:F75"/>
    <mergeCell ref="A76:F76"/>
    <mergeCell ref="A69:F69"/>
    <mergeCell ref="A70:F70"/>
    <mergeCell ref="A71:F71"/>
    <mergeCell ref="A72:F72"/>
    <mergeCell ref="A73:F73"/>
    <mergeCell ref="A74:F74"/>
    <mergeCell ref="A63:F63"/>
    <mergeCell ref="A64:F64"/>
    <mergeCell ref="A65:F65"/>
    <mergeCell ref="A66:F66"/>
    <mergeCell ref="A67:F67"/>
    <mergeCell ref="A68:F68"/>
    <mergeCell ref="A24:N24"/>
    <mergeCell ref="A25:N25"/>
    <mergeCell ref="A34:N34"/>
    <mergeCell ref="A41:N41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2015-03-18T16:56:32Z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