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7"/>
  <c r="M39"/>
  <c r="M40"/>
  <c r="M41"/>
  <c r="M42"/>
  <c r="M43"/>
  <c r="M44"/>
  <c r="M45"/>
  <c r="M46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4"/>
  <c r="M85"/>
  <c r="M86"/>
  <c r="M87"/>
  <c r="J15"/>
  <c r="G15"/>
  <c r="J13"/>
  <c r="G13"/>
  <c r="J12"/>
  <c r="G12"/>
  <c r="J11"/>
  <c r="G11"/>
  <c r="K31" i="8"/>
  <c r="H31"/>
  <c r="K29"/>
  <c r="H29"/>
  <c r="K28"/>
  <c r="H28"/>
  <c r="K27"/>
  <c r="H27"/>
  <c r="K117"/>
  <c r="K116"/>
  <c r="H117"/>
  <c r="H116"/>
  <c r="J14" i="16"/>
  <c r="G14"/>
  <c r="K30" i="8"/>
  <c r="H30"/>
  <c r="A18" i="16"/>
  <c r="B34" i="8"/>
  <c r="M92" i="16"/>
  <c r="M102"/>
  <c r="M103"/>
  <c r="M88"/>
  <c r="M96"/>
  <c r="M91"/>
  <c r="M93"/>
  <c r="M101"/>
  <c r="M99"/>
  <c r="M94"/>
  <c r="M95"/>
  <c r="M100"/>
  <c r="M89"/>
  <c r="M97"/>
  <c r="M90"/>
  <c r="M98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<sst xmlns="http://schemas.openxmlformats.org/spreadsheetml/2006/main" count="785" uniqueCount="548">
  <si>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</si>
  <si>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</si>
  <si>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</si>
  <si>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</si>
  <si>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</si>
  <si>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</si>
  <si>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</si>
  <si>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</si>
  <si>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</si>
  <si>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</si>
  <si>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</si>
  <si>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</si>
  <si>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</si>
  <si>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</si>
  <si>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</si>
  <si>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</si>
  <si>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</si>
  <si>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</si>
  <si>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</si>
  <si>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</si>
  <si>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</si>
  <si>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</si>
  <si>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</si>
  <si>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</si>
  <si>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</si>
  <si>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</si>
  <si>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</si>
  <si>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</si>
  <si>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</si>
  <si>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</si>
  <si>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</si>
  <si>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</si>
  <si>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</si>
  <si>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</si>
  <si>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</si>
  <si>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</si>
  <si>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</si>
  <si>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</si>
  <si>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</si>
  <si>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</si>
  <si>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</si>
  <si>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</si>
  <si>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</si>
  <si>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</si>
  <si>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</si>
  <si>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</si>
  <si>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</si>
  <si>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</si>
  <si>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</si>
  <si>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</si>
  <si>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</si>
  <si>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</si>
  <si>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</si>
  <si>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</si>
  <si>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</si>
  <si>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</si>
  <si>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</si>
  <si>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</si>
  <si>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</si>
  <si>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</si>
  <si>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</si>
  <si>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</si>
  <si>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</si>
  <si>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</si>
  <si>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</si>
  <si>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</si>
  <si>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</si>
  <si>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ВВ1д</t>
  </si>
  <si>
    <t>Сдал:  _________________ //</t>
  </si>
  <si>
    <t>Принял:  _________________ //</t>
  </si>
  <si>
    <t>Раздел 1. ЯНВАРЬ</t>
  </si>
  <si>
    <t>Установка хомута  кв.14от 09.01.2014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</si>
  <si>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</si>
  <si>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0,0015
111
51</t>
  </si>
  <si>
    <t>811,45
_____
14803,28</t>
  </si>
  <si>
    <t>24
1
1</t>
  </si>
  <si>
    <t>1
_____
23</t>
  </si>
  <si>
    <t>93
14
7</t>
  </si>
  <si>
    <t>13
_____
78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</si>
  <si>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</si>
  <si>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</si>
  <si>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</si>
  <si>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</si>
  <si>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</si>
  <si>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36</t>
  </si>
  <si>
    <t>М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</si>
  <si>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</si>
  <si>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0,005
88
48</t>
  </si>
  <si>
    <t>1243,2
_____
3595,9</t>
  </si>
  <si>
    <t>174,53
_____
4,21</t>
  </si>
  <si>
    <t>25
6
4</t>
  </si>
  <si>
    <t>6
_____
18</t>
  </si>
  <si>
    <t>134
60
33</t>
  </si>
  <si>
    <t>68
_____
61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</si>
  <si>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</si>
  <si>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0,015
88
48</t>
  </si>
  <si>
    <t>1019,2
_____
2504,12</t>
  </si>
  <si>
    <t>68,58
_____
2,8</t>
  </si>
  <si>
    <t>54
15
9</t>
  </si>
  <si>
    <t>15
_____
38</t>
  </si>
  <si>
    <t>300
148
81</t>
  </si>
  <si>
    <t>168
_____
127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</si>
  <si>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</si>
  <si>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0,054
63
40</t>
  </si>
  <si>
    <t>1
1
1</t>
  </si>
  <si>
    <t>8
5
3</t>
  </si>
  <si>
    <t>кв.16</t>
  </si>
  <si>
    <t>0,1
63
40</t>
  </si>
  <si>
    <t>15
9
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</si>
  <si>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</si>
  <si>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</si>
  <si>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</si>
  <si>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</si>
  <si>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</si>
  <si>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</si>
  <si>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</si>
  <si>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</si>
  <si>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</si>
  <si>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</si>
  <si>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</si>
  <si>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</si>
  <si>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138</t>
  </si>
  <si>
    <t>ТЕРр65-19-1
Демонтаж: радиаторов весом до 80 кг
100 шт.
НР 63%=74%*0.85 от ФОТ
СП 40%=50%*0.8 от ФОТ</t>
  </si>
  <si>
    <t>0,02
63
40</t>
  </si>
  <si>
    <t>75,56
_____
31,4</t>
  </si>
  <si>
    <t>23
17
12</t>
  </si>
  <si>
    <t>1
_____
1</t>
  </si>
  <si>
    <t>248
156
99</t>
  </si>
  <si>
    <t>7
_____
7</t>
  </si>
  <si>
    <t>ТЕР18-03-001-01
Установка радиаторов: чугунных
100 кВт радиаторов и конвекторов
НР 98%=128%*(0.9*0.85) от ФОТ
СП 56%=83%*(0.85*0.8) от ФОТ</t>
  </si>
  <si>
    <t>0,0259
98
56</t>
  </si>
  <si>
    <t>858,44
_____
2117,85</t>
  </si>
  <si>
    <t>450,97
_____
38,46</t>
  </si>
  <si>
    <t>89
26
16</t>
  </si>
  <si>
    <t>22
_____
55</t>
  </si>
  <si>
    <t>12
_____
1</t>
  </si>
  <si>
    <t>563
251
143</t>
  </si>
  <si>
    <t>245
_____
256</t>
  </si>
  <si>
    <t>62
_____
11</t>
  </si>
  <si>
    <t>кв.1</t>
  </si>
  <si>
    <t>ТЕРр65-18-1
Прим. протяжка резьб диаметром: до 100 мм без снятия с места
100 шт. арматуры
НР 88%=103%*0.85 от ФОТ
СП 48%=60%*0.8 от ФОТ</t>
  </si>
  <si>
    <t>0,04
88
48</t>
  </si>
  <si>
    <t>3302,21
_____
801,06</t>
  </si>
  <si>
    <t>164
136
79</t>
  </si>
  <si>
    <t>132
_____
32</t>
  </si>
  <si>
    <t>1611
1281
699</t>
  </si>
  <si>
    <t>1456
_____
155</t>
  </si>
  <si>
    <t>50
12
7</t>
  </si>
  <si>
    <t>12
_____
36</t>
  </si>
  <si>
    <t>268
121
66</t>
  </si>
  <si>
    <t>137
_____
121</t>
  </si>
  <si>
    <t>Раздел 2. ФЕВРАЛЬ</t>
  </si>
  <si>
    <t>0,12
63
40</t>
  </si>
  <si>
    <t>2
1
1</t>
  </si>
  <si>
    <t>18
11
7</t>
  </si>
  <si>
    <t>0,0005
111
51</t>
  </si>
  <si>
    <t>31
4
2</t>
  </si>
  <si>
    <t>4
_____
26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</si>
  <si>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</si>
  <si>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</si>
  <si>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209
92
53</t>
  </si>
  <si>
    <t>89
_____
117</t>
  </si>
  <si>
    <t>1235
863
471</t>
  </si>
  <si>
    <t>981
_____
238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</si>
  <si>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</si>
  <si>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</si>
  <si>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</si>
  <si>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</si>
  <si>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58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</si>
  <si>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</si>
  <si>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</si>
  <si>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</si>
  <si>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</si>
  <si>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</si>
  <si>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</si>
  <si>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</si>
  <si>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Раздел 3. АПРЕЛЬ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</si>
  <si>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</si>
  <si>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0,012
88
48</t>
  </si>
  <si>
    <t>2970,12
_____
14091,87</t>
  </si>
  <si>
    <t>123,24
_____
12,62</t>
  </si>
  <si>
    <t>206
37
22</t>
  </si>
  <si>
    <t>36
_____
169</t>
  </si>
  <si>
    <t>1499
348
190</t>
  </si>
  <si>
    <t>393
_____
1098</t>
  </si>
  <si>
    <t>8
_____
2</t>
  </si>
  <si>
    <t>Раздел 4. МАЙ</t>
  </si>
  <si>
    <t>кв.6</t>
  </si>
  <si>
    <t>ТЕРр65-5-7
Смена смесителей: без душевой сетки
100 шт.
2 508,03 = 15 608,03 - 100 x 131,00
НР 88%=103%*0.85 от ФОТ
СП 48%=60%*0.8 от ФОТ</t>
  </si>
  <si>
    <t>2294
_____
204,74</t>
  </si>
  <si>
    <t>25
24
14</t>
  </si>
  <si>
    <t>23
_____
2</t>
  </si>
  <si>
    <t>260
223
121</t>
  </si>
  <si>
    <t>253
_____
6</t>
  </si>
  <si>
    <t>ТСЦ-301-1527
Смесители латунный с гальванопокрытием для мойки настольный, с верхней камерой смешения
(коронка ПЗ=0,5 (ОЗП=0,5; ЭМ=0,5 к расх.; ЗПМ=0,5; МАТ=0,5 к расх.; ТЗ=0,5; ТЗМ=0,5))
шт.</t>
  </si>
  <si>
    <t>1
88
48</t>
  </si>
  <si>
    <t xml:space="preserve">
_____
65,5</t>
  </si>
  <si>
    <t xml:space="preserve">
_____
66</t>
  </si>
  <si>
    <t xml:space="preserve">
_____
159</t>
  </si>
  <si>
    <t>Раздел 5. ИЮЛЬ</t>
  </si>
  <si>
    <t>кв.7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</si>
  <si>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</si>
  <si>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1476,22
_____
8633,52</t>
  </si>
  <si>
    <t>68,62
_____
2,94</t>
  </si>
  <si>
    <t>102
15
9</t>
  </si>
  <si>
    <t>15
_____
86</t>
  </si>
  <si>
    <t>423
143
78</t>
  </si>
  <si>
    <t>163
_____
256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</si>
  <si>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</si>
  <si>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0,075
63
40</t>
  </si>
  <si>
    <t>3
2
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</si>
  <si>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</si>
  <si>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0,03
88
48</t>
  </si>
  <si>
    <t>1243,2
_____
3178,6</t>
  </si>
  <si>
    <t>138
38
22</t>
  </si>
  <si>
    <t>37
_____
96</t>
  </si>
  <si>
    <t>761
363
198</t>
  </si>
  <si>
    <t>411
_____
321</t>
  </si>
  <si>
    <t>29
_____
1</t>
  </si>
  <si>
    <t>97
41
24</t>
  </si>
  <si>
    <t>40
_____
55</t>
  </si>
  <si>
    <t>638
389
212</t>
  </si>
  <si>
    <t>441
_____
185</t>
  </si>
  <si>
    <t>Раздел 6. АВГУСТ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</si>
  <si>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</si>
  <si>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</si>
  <si>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</si>
  <si>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</si>
  <si>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</si>
  <si>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</si>
  <si>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Раздел 7. СЕНТЯБРЬ</t>
  </si>
  <si>
    <t>ТЕРр65-5-1
Прим. Протяжка резьб
100 шт.
НР 88%=103%*0.85 от ФОТ
СП 48%=60%*0.8 от ФОТ</t>
  </si>
  <si>
    <t>40
38
22</t>
  </si>
  <si>
    <t>37
_____
3</t>
  </si>
  <si>
    <t>420
360
196</t>
  </si>
  <si>
    <t>409
_____
10</t>
  </si>
  <si>
    <t>Раздел 8. ОКТЯБРЬ</t>
  </si>
  <si>
    <t>Раздел 9. НОЯБРЬ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</si>
  <si>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</si>
  <si>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0,0561
71
52</t>
  </si>
  <si>
    <t>875,34
_____
2335,16</t>
  </si>
  <si>
    <t>295,63
_____
24,82</t>
  </si>
  <si>
    <t>197
42
33</t>
  </si>
  <si>
    <t>49
_____
131</t>
  </si>
  <si>
    <t>17
_____
1</t>
  </si>
  <si>
    <t>1280
395
289</t>
  </si>
  <si>
    <t>541
_____
654</t>
  </si>
  <si>
    <t>85
_____
15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</si>
  <si>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</si>
  <si>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0,0075
71
52</t>
  </si>
  <si>
    <t>1562,62
_____
5425,4</t>
  </si>
  <si>
    <t>9,54
_____
1,82</t>
  </si>
  <si>
    <t>52
10
8</t>
  </si>
  <si>
    <t>12
_____
40</t>
  </si>
  <si>
    <t>236
92
67</t>
  </si>
  <si>
    <t>129
_____
107</t>
  </si>
  <si>
    <t>Раздел 10. ДЕКАБРЬ</t>
  </si>
  <si>
    <t>подвал</t>
  </si>
  <si>
    <t>ТЕРр65-18-1
Ремонт задвижек диаметром: до 100 мм без снятия с места
100 шт. арматуры
НР 88%=103%*0.85 от ФОТ
СП 48%=60%*0.8 от ФОТ</t>
  </si>
  <si>
    <t>41
34
20</t>
  </si>
  <si>
    <t>33
_____
8</t>
  </si>
  <si>
    <t>403
320
175</t>
  </si>
  <si>
    <t>364
_____
39</t>
  </si>
  <si>
    <t>Итого прямые затраты по акту</t>
  </si>
  <si>
    <t>642
_____
1138</t>
  </si>
  <si>
    <t>47
_____
3</t>
  </si>
  <si>
    <t>7094
_____
4306</t>
  </si>
  <si>
    <t>253
_____
37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</si>
  <si>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</si>
  <si>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</si>
  <si>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</si>
  <si>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</si>
  <si>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</si>
  <si>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</si>
  <si>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</si>
  <si>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</si>
  <si>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</si>
  <si>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</si>
  <si>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</si>
  <si>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</si>
  <si>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</si>
  <si>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</si>
  <si>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</si>
  <si>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</si>
  <si>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</si>
  <si>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</si>
  <si>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</si>
  <si>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</si>
  <si>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</si>
  <si>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</si>
  <si>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</si>
  <si>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</si>
  <si>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</si>
  <si>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</si>
  <si>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</si>
  <si>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</si>
  <si>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</si>
  <si>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</si>
  <si>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</si>
  <si>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</si>
  <si>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</si>
  <si>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</si>
  <si>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</si>
  <si>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</si>
  <si>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</si>
  <si>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</si>
  <si>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</si>
  <si>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</si>
  <si>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</si>
  <si>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</si>
  <si>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</si>
  <si>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</si>
  <si>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</si>
  <si>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</si>
  <si>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</si>
  <si>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</si>
  <si>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</si>
  <si>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</si>
  <si>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</si>
  <si>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</si>
  <si>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</si>
  <si>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</si>
  <si>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</si>
  <si>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</si>
  <si>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</si>
  <si>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</si>
  <si>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</si>
  <si>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</si>
  <si>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</si>
  <si>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</si>
  <si>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</si>
  <si>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</si>
  <si>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</si>
  <si>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</si>
  <si>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</si>
  <si>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</si>
  <si>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</si>
  <si>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</si>
  <si>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</si>
  <si>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</si>
  <si>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</si>
  <si>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</si>
  <si>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</si>
  <si>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</si>
  <si>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</si>
  <si>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</si>
  <si>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</si>
  <si>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</si>
  <si>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</si>
  <si>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</si>
  <si>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</si>
  <si>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</si>
  <si>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</si>
  <si>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</si>
  <si>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</si>
  <si>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</si>
  <si>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</si>
  <si>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</si>
  <si>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</si>
  <si>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</si>
  <si>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</si>
  <si>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</si>
  <si>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</si>
  <si>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</si>
  <si>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</si>
  <si>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</si>
  <si>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</si>
  <si>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</si>
  <si>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</si>
  <si>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</si>
  <si>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</si>
  <si>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</si>
  <si>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</si>
  <si>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</si>
  <si>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</si>
  <si>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</si>
  <si>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</si>
  <si>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</si>
  <si>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</si>
  <si>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</si>
  <si>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</si>
  <si>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</si>
  <si>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</si>
  <si>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</si>
  <si>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</si>
  <si>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</si>
  <si>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</si>
  <si>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</si>
  <si>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</si>
  <si>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</si>
  <si>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</si>
  <si>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</si>
  <si>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</si>
  <si>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</si>
  <si>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</si>
  <si>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</si>
  <si>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</si>
  <si>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</si>
  <si>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</si>
  <si>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</si>
  <si>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</si>
  <si>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</si>
  <si>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</si>
  <si>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</si>
  <si>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</si>
  <si>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</si>
  <si>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</si>
  <si>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</si>
  <si>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</si>
  <si>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</si>
  <si>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</si>
  <si>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</si>
  <si>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</si>
  <si>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</si>
  <si>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</si>
  <si>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</si>
  <si>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</si>
  <si>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</si>
  <si>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</si>
  <si>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</si>
  <si>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</si>
  <si>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</si>
  <si>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</si>
  <si>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</si>
  <si>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</si>
  <si>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</si>
  <si>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</si>
  <si>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</si>
  <si>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</si>
  <si>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</si>
  <si>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</si>
  <si>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</si>
  <si>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</si>
  <si>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</si>
  <si>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</si>
  <si>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</si>
  <si>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</si>
  <si>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</si>
  <si>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</si>
  <si>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</si>
  <si>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</si>
  <si>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</si>
  <si>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</si>
  <si>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</si>
  <si>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</si>
  <si>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22,8
</t>
  </si>
  <si>
    <t xml:space="preserve">75,83
</t>
  </si>
  <si>
    <t>ГК ЕТО №4/1 от 31.01.2014 г.,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</si>
  <si>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</si>
  <si>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</si>
  <si>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</si>
  <si>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</si>
  <si>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</si>
  <si>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</si>
  <si>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</si>
  <si>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</si>
  <si>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</si>
  <si>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</si>
  <si>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</si>
  <si>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</si>
  <si>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</si>
  <si>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</si>
  <si>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</si>
  <si>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</si>
  <si>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</si>
  <si>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</si>
  <si>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</si>
  <si>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</si>
  <si>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</si>
  <si>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</si>
  <si>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</si>
  <si>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</si>
  <si>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</si>
  <si>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</si>
  <si>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</si>
  <si>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</si>
  <si>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</si>
  <si>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</si>
  <si>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</si>
  <si>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</si>
  <si>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</si>
  <si>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</si>
  <si>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</si>
  <si>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</si>
  <si>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</si>
  <si>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</si>
  <si>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</si>
  <si>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254,34
</t>
  </si>
  <si>
    <t>ГК ЕТО №4/1 от 31.01.2014 г., п.395.1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</si>
  <si>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</si>
  <si>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</si>
  <si>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</si>
  <si>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</si>
  <si>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</si>
  <si>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</si>
  <si>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</si>
  <si>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</si>
  <si>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</si>
  <si>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</si>
  <si>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</si>
  <si>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</si>
  <si>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</si>
  <si>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</si>
  <si>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</si>
  <si>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</si>
  <si>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</si>
  <si>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</si>
  <si>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</si>
  <si>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</si>
  <si>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</si>
  <si>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</si>
  <si>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</si>
  <si>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</si>
  <si>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ТСЦ-301-1527</t>
  </si>
  <si>
    <t>Смесители латунный с гальванопокрытием для мойки настольный, с верхней камерой смешения</t>
  </si>
  <si>
    <t xml:space="preserve">шт.
</t>
  </si>
  <si>
    <t xml:space="preserve">131
</t>
  </si>
  <si>
    <t xml:space="preserve">318,53
</t>
  </si>
  <si>
    <t>ТСЦ-302-1237</t>
  </si>
  <si>
    <t>Сгоны стальные с муфтой и контргайкой, диаметром: 20 мм</t>
  </si>
  <si>
    <t xml:space="preserve">18,6
</t>
  </si>
  <si>
    <t xml:space="preserve">34,48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</si>
  <si>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</si>
  <si>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</si>
  <si>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</si>
  <si>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</si>
  <si>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</si>
  <si>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</si>
  <si>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</si>
  <si>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</si>
  <si>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</si>
  <si>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</si>
  <si>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</si>
  <si>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</si>
  <si>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</si>
  <si>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</si>
  <si>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</si>
  <si>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</si>
  <si>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</si>
  <si>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</si>
  <si>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</si>
  <si>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</si>
  <si>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</si>
  <si>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</si>
  <si>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</si>
  <si>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на В/Вольтная 1д</t>
  </si>
  <si>
    <t>О ПРИЕМКЕ ВЫПОЛНЕННЫХ РАБОТ за Январь-декабрь  2014</t>
  </si>
  <si>
    <t>Подрядчик (Субподрядчик) :  ООО "ЭЛЕВКОН"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</si>
</sst>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35"/>
  <sheetViews>
    <sheetView showGridLines="0" tabSelected="1" workbookViewId="0">
      <selection activeCell="C9" sqref="C9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547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52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57.02</v>
      </c>
      <c r="X14" s="27">
        <v>57.02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0.22</v>
      </c>
      <c r="X15" s="27">
        <v>0.22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546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545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8">
        <f>3106.2/1000</f>
        <v>3.1061999999999999</v>
      </c>
      <c r="I27" s="139"/>
      <c r="J27" s="35" t="s">
        <v>5</v>
      </c>
      <c r="K27" s="140">
        <f>22309.44/1000</f>
        <v>22.309439999999999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8">
        <f>(W14+W15)/1000</f>
        <v>5.7239999999999999E-2</v>
      </c>
      <c r="I30" s="139"/>
      <c r="J30" s="35" t="s">
        <v>7</v>
      </c>
      <c r="K30" s="140">
        <f>(X14+X15)/1000</f>
        <v>5.7239999999999999E-2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645</v>
      </c>
      <c r="Z30" s="71">
        <v>646</v>
      </c>
      <c r="AA30" s="71">
        <v>390</v>
      </c>
    </row>
    <row r="31" spans="2:27">
      <c r="B31" s="25"/>
      <c r="C31" s="25"/>
      <c r="D31" s="25"/>
      <c r="E31" s="28" t="s">
        <v>8</v>
      </c>
      <c r="F31" s="25"/>
      <c r="G31" s="25"/>
      <c r="H31" s="138">
        <f>645/1000</f>
        <v>0.64500000000000002</v>
      </c>
      <c r="I31" s="139"/>
      <c r="J31" s="35" t="s">
        <v>5</v>
      </c>
      <c r="K31" s="140">
        <f>7131/1000</f>
        <v>7.1310000000000002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7131</v>
      </c>
      <c r="Z31" s="72">
        <v>6114</v>
      </c>
      <c r="AA31" s="72">
        <v>3447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58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59</v>
      </c>
      <c r="B37" s="123" t="s">
        <v>60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399999999999999" customHeight="1">
      <c r="A41" s="119" t="s">
        <v>71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72">
      <c r="A42" s="80">
        <v>1</v>
      </c>
      <c r="B42" s="81">
        <v>1</v>
      </c>
      <c r="C42" s="82" t="s">
        <v>72</v>
      </c>
      <c r="D42" s="83" t="s">
        <v>73</v>
      </c>
      <c r="E42" s="84">
        <v>15810.14</v>
      </c>
      <c r="F42" s="85" t="s">
        <v>74</v>
      </c>
      <c r="G42" s="84">
        <v>195.41</v>
      </c>
      <c r="H42" s="84" t="s">
        <v>75</v>
      </c>
      <c r="I42" s="84" t="s">
        <v>76</v>
      </c>
      <c r="J42" s="84"/>
      <c r="K42" s="84" t="s">
        <v>77</v>
      </c>
      <c r="L42" s="85" t="s">
        <v>78</v>
      </c>
      <c r="M42" s="85"/>
      <c r="N42" s="85" t="s">
        <v>79</v>
      </c>
      <c r="O42" s="85"/>
      <c r="P42" s="85"/>
      <c r="Q42" s="85"/>
      <c r="R42" s="85"/>
      <c r="S42" s="85"/>
      <c r="T42" s="85"/>
      <c r="U42" s="85"/>
      <c r="V42" s="85">
        <v>2</v>
      </c>
    </row>
    <row r="43" spans="1:22" ht="48">
      <c r="A43" s="80">
        <v>2</v>
      </c>
      <c r="B43" s="81">
        <v>2</v>
      </c>
      <c r="C43" s="82" t="s">
        <v>80</v>
      </c>
      <c r="D43" s="83" t="s">
        <v>81</v>
      </c>
      <c r="E43" s="84">
        <v>26.3</v>
      </c>
      <c r="F43" s="85" t="s">
        <v>82</v>
      </c>
      <c r="G43" s="84"/>
      <c r="H43" s="84">
        <v>8</v>
      </c>
      <c r="I43" s="84" t="s">
        <v>83</v>
      </c>
      <c r="J43" s="84"/>
      <c r="K43" s="84">
        <v>36</v>
      </c>
      <c r="L43" s="85" t="s">
        <v>84</v>
      </c>
      <c r="M43" s="85"/>
      <c r="N43" s="85" t="s">
        <v>85</v>
      </c>
      <c r="O43" s="85"/>
      <c r="P43" s="85"/>
      <c r="Q43" s="85"/>
      <c r="R43" s="85"/>
      <c r="S43" s="85"/>
      <c r="T43" s="85"/>
      <c r="U43" s="85"/>
      <c r="V43" s="85"/>
    </row>
    <row r="44" spans="1:22" ht="96">
      <c r="A44" s="80">
        <v>3</v>
      </c>
      <c r="B44" s="81">
        <v>3</v>
      </c>
      <c r="C44" s="82" t="s">
        <v>86</v>
      </c>
      <c r="D44" s="83" t="s">
        <v>87</v>
      </c>
      <c r="E44" s="84">
        <v>5013.63</v>
      </c>
      <c r="F44" s="85" t="s">
        <v>88</v>
      </c>
      <c r="G44" s="84" t="s">
        <v>89</v>
      </c>
      <c r="H44" s="84" t="s">
        <v>90</v>
      </c>
      <c r="I44" s="84" t="s">
        <v>91</v>
      </c>
      <c r="J44" s="84">
        <v>1</v>
      </c>
      <c r="K44" s="84" t="s">
        <v>92</v>
      </c>
      <c r="L44" s="85" t="s">
        <v>93</v>
      </c>
      <c r="M44" s="85"/>
      <c r="N44" s="85" t="s">
        <v>79</v>
      </c>
      <c r="O44" s="85"/>
      <c r="P44" s="85"/>
      <c r="Q44" s="85"/>
      <c r="R44" s="85"/>
      <c r="S44" s="85"/>
      <c r="T44" s="85"/>
      <c r="U44" s="85"/>
      <c r="V44" s="85">
        <v>5</v>
      </c>
    </row>
    <row r="45" spans="1:22" ht="96">
      <c r="A45" s="80">
        <v>4</v>
      </c>
      <c r="B45" s="81">
        <v>4</v>
      </c>
      <c r="C45" s="82" t="s">
        <v>94</v>
      </c>
      <c r="D45" s="83" t="s">
        <v>95</v>
      </c>
      <c r="E45" s="84">
        <v>3591.9</v>
      </c>
      <c r="F45" s="85" t="s">
        <v>96</v>
      </c>
      <c r="G45" s="84" t="s">
        <v>97</v>
      </c>
      <c r="H45" s="84" t="s">
        <v>98</v>
      </c>
      <c r="I45" s="84" t="s">
        <v>99</v>
      </c>
      <c r="J45" s="84">
        <v>1</v>
      </c>
      <c r="K45" s="84" t="s">
        <v>100</v>
      </c>
      <c r="L45" s="85" t="s">
        <v>101</v>
      </c>
      <c r="M45" s="85"/>
      <c r="N45" s="85" t="s">
        <v>79</v>
      </c>
      <c r="O45" s="85"/>
      <c r="P45" s="85"/>
      <c r="Q45" s="85"/>
      <c r="R45" s="85"/>
      <c r="S45" s="85"/>
      <c r="T45" s="85"/>
      <c r="U45" s="85"/>
      <c r="V45" s="85">
        <v>5</v>
      </c>
    </row>
    <row r="46" spans="1:22" ht="72">
      <c r="A46" s="80">
        <v>5</v>
      </c>
      <c r="B46" s="81">
        <v>5</v>
      </c>
      <c r="C46" s="82" t="s">
        <v>102</v>
      </c>
      <c r="D46" s="83" t="s">
        <v>103</v>
      </c>
      <c r="E46" s="84">
        <v>13.69</v>
      </c>
      <c r="F46" s="85">
        <v>13.69</v>
      </c>
      <c r="G46" s="84"/>
      <c r="H46" s="84" t="s">
        <v>104</v>
      </c>
      <c r="I46" s="84">
        <v>1</v>
      </c>
      <c r="J46" s="84"/>
      <c r="K46" s="84" t="s">
        <v>105</v>
      </c>
      <c r="L46" s="85">
        <v>8</v>
      </c>
      <c r="M46" s="85"/>
      <c r="N46" s="85" t="s">
        <v>79</v>
      </c>
      <c r="O46" s="85"/>
      <c r="P46" s="85"/>
      <c r="Q46" s="85"/>
      <c r="R46" s="85"/>
      <c r="S46" s="85"/>
      <c r="T46" s="85"/>
      <c r="U46" s="85"/>
      <c r="V46" s="85"/>
    </row>
    <row r="47" spans="1:22" ht="18.399999999999999" customHeight="1">
      <c r="A47" s="119" t="s">
        <v>106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 ht="72">
      <c r="A48" s="80">
        <v>6</v>
      </c>
      <c r="B48" s="81">
        <v>6</v>
      </c>
      <c r="C48" s="82" t="s">
        <v>102</v>
      </c>
      <c r="D48" s="83" t="s">
        <v>107</v>
      </c>
      <c r="E48" s="84">
        <v>13.69</v>
      </c>
      <c r="F48" s="85">
        <v>13.69</v>
      </c>
      <c r="G48" s="84"/>
      <c r="H48" s="84" t="s">
        <v>104</v>
      </c>
      <c r="I48" s="84">
        <v>1</v>
      </c>
      <c r="J48" s="84"/>
      <c r="K48" s="84" t="s">
        <v>108</v>
      </c>
      <c r="L48" s="85">
        <v>15</v>
      </c>
      <c r="M48" s="85"/>
      <c r="N48" s="85" t="s">
        <v>79</v>
      </c>
      <c r="O48" s="85"/>
      <c r="P48" s="85"/>
      <c r="Q48" s="85"/>
      <c r="R48" s="85"/>
      <c r="S48" s="85"/>
      <c r="T48" s="85"/>
      <c r="U48" s="85"/>
      <c r="V48" s="85"/>
    </row>
    <row r="49" spans="1:22" ht="96">
      <c r="A49" s="80">
        <v>7</v>
      </c>
      <c r="B49" s="81">
        <v>7</v>
      </c>
      <c r="C49" s="82" t="s">
        <v>109</v>
      </c>
      <c r="D49" s="83" t="s">
        <v>110</v>
      </c>
      <c r="E49" s="84">
        <v>2435.67</v>
      </c>
      <c r="F49" s="85" t="s">
        <v>111</v>
      </c>
      <c r="G49" s="84" t="s">
        <v>112</v>
      </c>
      <c r="H49" s="84" t="s">
        <v>113</v>
      </c>
      <c r="I49" s="84" t="s">
        <v>114</v>
      </c>
      <c r="J49" s="84">
        <v>1</v>
      </c>
      <c r="K49" s="84" t="s">
        <v>115</v>
      </c>
      <c r="L49" s="85" t="s">
        <v>116</v>
      </c>
      <c r="M49" s="85"/>
      <c r="N49" s="85" t="s">
        <v>79</v>
      </c>
      <c r="O49" s="85"/>
      <c r="P49" s="85"/>
      <c r="Q49" s="85"/>
      <c r="R49" s="85"/>
      <c r="S49" s="85"/>
      <c r="T49" s="85"/>
      <c r="U49" s="85"/>
      <c r="V49" s="85">
        <v>3</v>
      </c>
    </row>
    <row r="50" spans="1:22" ht="48">
      <c r="A50" s="80">
        <v>8</v>
      </c>
      <c r="B50" s="81">
        <v>8</v>
      </c>
      <c r="C50" s="82" t="s">
        <v>117</v>
      </c>
      <c r="D50" s="83" t="s">
        <v>118</v>
      </c>
      <c r="E50" s="84">
        <v>18.600000000000001</v>
      </c>
      <c r="F50" s="85" t="s">
        <v>119</v>
      </c>
      <c r="G50" s="84"/>
      <c r="H50" s="84">
        <v>74</v>
      </c>
      <c r="I50" s="84" t="s">
        <v>120</v>
      </c>
      <c r="J50" s="84"/>
      <c r="K50" s="84">
        <v>138</v>
      </c>
      <c r="L50" s="85" t="s">
        <v>121</v>
      </c>
      <c r="M50" s="85"/>
      <c r="N50" s="85" t="s">
        <v>85</v>
      </c>
      <c r="O50" s="85"/>
      <c r="P50" s="85"/>
      <c r="Q50" s="85"/>
      <c r="R50" s="85"/>
      <c r="S50" s="85"/>
      <c r="T50" s="85"/>
      <c r="U50" s="85"/>
      <c r="V50" s="85"/>
    </row>
    <row r="51" spans="1:22" ht="60">
      <c r="A51" s="80">
        <v>9</v>
      </c>
      <c r="B51" s="81">
        <v>9</v>
      </c>
      <c r="C51" s="82" t="s">
        <v>122</v>
      </c>
      <c r="D51" s="83" t="s">
        <v>123</v>
      </c>
      <c r="E51" s="84">
        <v>1170.06</v>
      </c>
      <c r="F51" s="85">
        <v>1094.5</v>
      </c>
      <c r="G51" s="84" t="s">
        <v>124</v>
      </c>
      <c r="H51" s="84" t="s">
        <v>125</v>
      </c>
      <c r="I51" s="84">
        <v>22</v>
      </c>
      <c r="J51" s="84" t="s">
        <v>126</v>
      </c>
      <c r="K51" s="84" t="s">
        <v>127</v>
      </c>
      <c r="L51" s="85">
        <v>241</v>
      </c>
      <c r="M51" s="85"/>
      <c r="N51" s="85" t="s">
        <v>79</v>
      </c>
      <c r="O51" s="85"/>
      <c r="P51" s="85"/>
      <c r="Q51" s="85"/>
      <c r="R51" s="85"/>
      <c r="S51" s="85"/>
      <c r="T51" s="85"/>
      <c r="U51" s="85"/>
      <c r="V51" s="85" t="s">
        <v>128</v>
      </c>
    </row>
    <row r="52" spans="1:22" ht="60">
      <c r="A52" s="80">
        <v>10</v>
      </c>
      <c r="B52" s="81">
        <v>10</v>
      </c>
      <c r="C52" s="82" t="s">
        <v>129</v>
      </c>
      <c r="D52" s="83" t="s">
        <v>130</v>
      </c>
      <c r="E52" s="84">
        <v>3427.26</v>
      </c>
      <c r="F52" s="85" t="s">
        <v>131</v>
      </c>
      <c r="G52" s="84" t="s">
        <v>132</v>
      </c>
      <c r="H52" s="84" t="s">
        <v>133</v>
      </c>
      <c r="I52" s="84" t="s">
        <v>134</v>
      </c>
      <c r="J52" s="84" t="s">
        <v>135</v>
      </c>
      <c r="K52" s="84" t="s">
        <v>136</v>
      </c>
      <c r="L52" s="85" t="s">
        <v>137</v>
      </c>
      <c r="M52" s="85"/>
      <c r="N52" s="85" t="s">
        <v>79</v>
      </c>
      <c r="O52" s="85"/>
      <c r="P52" s="85"/>
      <c r="Q52" s="85"/>
      <c r="R52" s="85"/>
      <c r="S52" s="85"/>
      <c r="T52" s="85"/>
      <c r="U52" s="85"/>
      <c r="V52" s="85" t="s">
        <v>138</v>
      </c>
    </row>
    <row r="53" spans="1:22" ht="18.399999999999999" customHeight="1">
      <c r="A53" s="119" t="s">
        <v>139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</row>
    <row r="54" spans="1:22" ht="72">
      <c r="A54" s="80">
        <v>11</v>
      </c>
      <c r="B54" s="81">
        <v>11</v>
      </c>
      <c r="C54" s="82" t="s">
        <v>102</v>
      </c>
      <c r="D54" s="83" t="s">
        <v>103</v>
      </c>
      <c r="E54" s="84">
        <v>13.69</v>
      </c>
      <c r="F54" s="85">
        <v>13.69</v>
      </c>
      <c r="G54" s="84"/>
      <c r="H54" s="84" t="s">
        <v>104</v>
      </c>
      <c r="I54" s="84">
        <v>1</v>
      </c>
      <c r="J54" s="84"/>
      <c r="K54" s="84" t="s">
        <v>105</v>
      </c>
      <c r="L54" s="85">
        <v>8</v>
      </c>
      <c r="M54" s="85"/>
      <c r="N54" s="85" t="s">
        <v>79</v>
      </c>
      <c r="O54" s="85"/>
      <c r="P54" s="85"/>
      <c r="Q54" s="85"/>
      <c r="R54" s="85"/>
      <c r="S54" s="85"/>
      <c r="T54" s="85"/>
      <c r="U54" s="85"/>
      <c r="V54" s="85"/>
    </row>
    <row r="55" spans="1:22" ht="18.399999999999999" customHeight="1">
      <c r="A55" s="119" t="s">
        <v>106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</row>
    <row r="56" spans="1:22" ht="72">
      <c r="A56" s="80">
        <v>12</v>
      </c>
      <c r="B56" s="81">
        <v>12</v>
      </c>
      <c r="C56" s="82" t="s">
        <v>140</v>
      </c>
      <c r="D56" s="83" t="s">
        <v>141</v>
      </c>
      <c r="E56" s="84">
        <v>4104.3</v>
      </c>
      <c r="F56" s="85" t="s">
        <v>142</v>
      </c>
      <c r="G56" s="84">
        <v>1.03</v>
      </c>
      <c r="H56" s="84" t="s">
        <v>143</v>
      </c>
      <c r="I56" s="84" t="s">
        <v>144</v>
      </c>
      <c r="J56" s="84"/>
      <c r="K56" s="84" t="s">
        <v>145</v>
      </c>
      <c r="L56" s="85" t="s">
        <v>146</v>
      </c>
      <c r="M56" s="85"/>
      <c r="N56" s="85" t="s">
        <v>79</v>
      </c>
      <c r="O56" s="85"/>
      <c r="P56" s="85"/>
      <c r="Q56" s="85"/>
      <c r="R56" s="85"/>
      <c r="S56" s="85"/>
      <c r="T56" s="85"/>
      <c r="U56" s="85"/>
      <c r="V56" s="85"/>
    </row>
    <row r="57" spans="1:22" ht="18.399999999999999" customHeight="1">
      <c r="A57" s="119" t="s">
        <v>139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</row>
    <row r="58" spans="1:22" ht="96">
      <c r="A58" s="86">
        <v>13</v>
      </c>
      <c r="B58" s="87">
        <v>13</v>
      </c>
      <c r="C58" s="88" t="s">
        <v>86</v>
      </c>
      <c r="D58" s="89" t="s">
        <v>110</v>
      </c>
      <c r="E58" s="90">
        <v>5013.63</v>
      </c>
      <c r="F58" s="91" t="s">
        <v>88</v>
      </c>
      <c r="G58" s="90" t="s">
        <v>89</v>
      </c>
      <c r="H58" s="90" t="s">
        <v>147</v>
      </c>
      <c r="I58" s="90" t="s">
        <v>148</v>
      </c>
      <c r="J58" s="90">
        <v>2</v>
      </c>
      <c r="K58" s="90" t="s">
        <v>149</v>
      </c>
      <c r="L58" s="91" t="s">
        <v>150</v>
      </c>
      <c r="M58" s="91"/>
      <c r="N58" s="91" t="s">
        <v>79</v>
      </c>
      <c r="O58" s="91"/>
      <c r="P58" s="91"/>
      <c r="Q58" s="91"/>
      <c r="R58" s="91"/>
      <c r="S58" s="91"/>
      <c r="T58" s="91"/>
      <c r="U58" s="91"/>
      <c r="V58" s="91">
        <v>10</v>
      </c>
    </row>
    <row r="59" spans="1:22" ht="19.350000000000001" customHeight="1">
      <c r="A59" s="117" t="s">
        <v>151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1:22" ht="18.399999999999999" customHeight="1">
      <c r="A60" s="119" t="s">
        <v>139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</row>
    <row r="61" spans="1:22" ht="72">
      <c r="A61" s="80">
        <v>14</v>
      </c>
      <c r="B61" s="81">
        <v>14</v>
      </c>
      <c r="C61" s="82" t="s">
        <v>102</v>
      </c>
      <c r="D61" s="83" t="s">
        <v>152</v>
      </c>
      <c r="E61" s="84">
        <v>13.69</v>
      </c>
      <c r="F61" s="85">
        <v>13.69</v>
      </c>
      <c r="G61" s="84"/>
      <c r="H61" s="84" t="s">
        <v>153</v>
      </c>
      <c r="I61" s="84">
        <v>2</v>
      </c>
      <c r="J61" s="84"/>
      <c r="K61" s="84" t="s">
        <v>154</v>
      </c>
      <c r="L61" s="85">
        <v>18</v>
      </c>
      <c r="M61" s="85"/>
      <c r="N61" s="85" t="s">
        <v>79</v>
      </c>
      <c r="O61" s="85"/>
      <c r="P61" s="85"/>
      <c r="Q61" s="85"/>
      <c r="R61" s="85"/>
      <c r="S61" s="85"/>
      <c r="T61" s="85"/>
      <c r="U61" s="85"/>
      <c r="V61" s="85"/>
    </row>
    <row r="62" spans="1:22" ht="72">
      <c r="A62" s="80">
        <v>15</v>
      </c>
      <c r="B62" s="81">
        <v>15</v>
      </c>
      <c r="C62" s="82" t="s">
        <v>72</v>
      </c>
      <c r="D62" s="83" t="s">
        <v>155</v>
      </c>
      <c r="E62" s="84">
        <v>15810.14</v>
      </c>
      <c r="F62" s="85" t="s">
        <v>74</v>
      </c>
      <c r="G62" s="84">
        <v>195.41</v>
      </c>
      <c r="H62" s="84">
        <v>8</v>
      </c>
      <c r="I62" s="84" t="s">
        <v>83</v>
      </c>
      <c r="J62" s="84"/>
      <c r="K62" s="84" t="s">
        <v>156</v>
      </c>
      <c r="L62" s="85" t="s">
        <v>157</v>
      </c>
      <c r="M62" s="85"/>
      <c r="N62" s="85" t="s">
        <v>79</v>
      </c>
      <c r="O62" s="85"/>
      <c r="P62" s="85"/>
      <c r="Q62" s="85"/>
      <c r="R62" s="85"/>
      <c r="S62" s="85"/>
      <c r="T62" s="85"/>
      <c r="U62" s="85"/>
      <c r="V62" s="85">
        <v>1</v>
      </c>
    </row>
    <row r="63" spans="1:22" ht="48">
      <c r="A63" s="80">
        <v>16</v>
      </c>
      <c r="B63" s="81">
        <v>16</v>
      </c>
      <c r="C63" s="82" t="s">
        <v>80</v>
      </c>
      <c r="D63" s="83" t="s">
        <v>81</v>
      </c>
      <c r="E63" s="84">
        <v>26.3</v>
      </c>
      <c r="F63" s="85" t="s">
        <v>82</v>
      </c>
      <c r="G63" s="84"/>
      <c r="H63" s="84">
        <v>8</v>
      </c>
      <c r="I63" s="84" t="s">
        <v>83</v>
      </c>
      <c r="J63" s="84"/>
      <c r="K63" s="84">
        <v>36</v>
      </c>
      <c r="L63" s="85" t="s">
        <v>84</v>
      </c>
      <c r="M63" s="85"/>
      <c r="N63" s="85" t="s">
        <v>85</v>
      </c>
      <c r="O63" s="85"/>
      <c r="P63" s="85"/>
      <c r="Q63" s="85"/>
      <c r="R63" s="85"/>
      <c r="S63" s="85"/>
      <c r="T63" s="85"/>
      <c r="U63" s="85"/>
      <c r="V63" s="85"/>
    </row>
    <row r="64" spans="1:22" ht="108">
      <c r="A64" s="80">
        <v>17</v>
      </c>
      <c r="B64" s="81">
        <v>17</v>
      </c>
      <c r="C64" s="82" t="s">
        <v>158</v>
      </c>
      <c r="D64" s="83" t="s">
        <v>141</v>
      </c>
      <c r="E64" s="84">
        <v>5229.34</v>
      </c>
      <c r="F64" s="85" t="s">
        <v>159</v>
      </c>
      <c r="G64" s="84">
        <v>76.17</v>
      </c>
      <c r="H64" s="84" t="s">
        <v>160</v>
      </c>
      <c r="I64" s="84" t="s">
        <v>161</v>
      </c>
      <c r="J64" s="84">
        <v>3</v>
      </c>
      <c r="K64" s="84" t="s">
        <v>162</v>
      </c>
      <c r="L64" s="85" t="s">
        <v>163</v>
      </c>
      <c r="M64" s="85"/>
      <c r="N64" s="85" t="s">
        <v>79</v>
      </c>
      <c r="O64" s="85"/>
      <c r="P64" s="85"/>
      <c r="Q64" s="85"/>
      <c r="R64" s="85"/>
      <c r="S64" s="85"/>
      <c r="T64" s="85"/>
      <c r="U64" s="85"/>
      <c r="V64" s="85">
        <v>16</v>
      </c>
    </row>
    <row r="65" spans="1:22" ht="60">
      <c r="A65" s="80">
        <v>18</v>
      </c>
      <c r="B65" s="81">
        <v>18</v>
      </c>
      <c r="C65" s="82" t="s">
        <v>164</v>
      </c>
      <c r="D65" s="83" t="s">
        <v>165</v>
      </c>
      <c r="E65" s="84">
        <v>12.46</v>
      </c>
      <c r="F65" s="85" t="s">
        <v>166</v>
      </c>
      <c r="G65" s="84"/>
      <c r="H65" s="84">
        <v>25</v>
      </c>
      <c r="I65" s="84" t="s">
        <v>167</v>
      </c>
      <c r="J65" s="84"/>
      <c r="K65" s="84">
        <v>58</v>
      </c>
      <c r="L65" s="85" t="s">
        <v>168</v>
      </c>
      <c r="M65" s="85"/>
      <c r="N65" s="85" t="s">
        <v>85</v>
      </c>
      <c r="O65" s="85"/>
      <c r="P65" s="85"/>
      <c r="Q65" s="85"/>
      <c r="R65" s="85"/>
      <c r="S65" s="85"/>
      <c r="T65" s="85"/>
      <c r="U65" s="85"/>
      <c r="V65" s="85"/>
    </row>
    <row r="66" spans="1:22" ht="48">
      <c r="A66" s="80">
        <v>19</v>
      </c>
      <c r="B66" s="81">
        <v>19</v>
      </c>
      <c r="C66" s="82" t="s">
        <v>169</v>
      </c>
      <c r="D66" s="83" t="s">
        <v>165</v>
      </c>
      <c r="E66" s="84">
        <v>0.95</v>
      </c>
      <c r="F66" s="85" t="s">
        <v>170</v>
      </c>
      <c r="G66" s="84"/>
      <c r="H66" s="84">
        <v>2</v>
      </c>
      <c r="I66" s="84" t="s">
        <v>171</v>
      </c>
      <c r="J66" s="84"/>
      <c r="K66" s="84">
        <v>8</v>
      </c>
      <c r="L66" s="85" t="s">
        <v>83</v>
      </c>
      <c r="M66" s="85"/>
      <c r="N66" s="85" t="s">
        <v>85</v>
      </c>
      <c r="O66" s="85"/>
      <c r="P66" s="85"/>
      <c r="Q66" s="85"/>
      <c r="R66" s="85"/>
      <c r="S66" s="85"/>
      <c r="T66" s="85"/>
      <c r="U66" s="85"/>
      <c r="V66" s="85"/>
    </row>
    <row r="67" spans="1:22" ht="48">
      <c r="A67" s="80">
        <v>20</v>
      </c>
      <c r="B67" s="81">
        <v>20</v>
      </c>
      <c r="C67" s="82" t="s">
        <v>172</v>
      </c>
      <c r="D67" s="83" t="s">
        <v>165</v>
      </c>
      <c r="E67" s="84">
        <v>2.4500000000000002</v>
      </c>
      <c r="F67" s="85" t="s">
        <v>173</v>
      </c>
      <c r="G67" s="84"/>
      <c r="H67" s="84">
        <v>5</v>
      </c>
      <c r="I67" s="84" t="s">
        <v>174</v>
      </c>
      <c r="J67" s="84"/>
      <c r="K67" s="84">
        <v>12</v>
      </c>
      <c r="L67" s="85" t="s">
        <v>175</v>
      </c>
      <c r="M67" s="85"/>
      <c r="N67" s="85" t="s">
        <v>85</v>
      </c>
      <c r="O67" s="85"/>
      <c r="P67" s="85"/>
      <c r="Q67" s="85"/>
      <c r="R67" s="85"/>
      <c r="S67" s="85"/>
      <c r="T67" s="85"/>
      <c r="U67" s="85"/>
      <c r="V67" s="85"/>
    </row>
    <row r="68" spans="1:22" ht="18.399999999999999" customHeight="1">
      <c r="A68" s="119" t="s">
        <v>106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</row>
    <row r="69" spans="1:22" ht="72">
      <c r="A69" s="80">
        <v>21</v>
      </c>
      <c r="B69" s="81">
        <v>21</v>
      </c>
      <c r="C69" s="82" t="s">
        <v>72</v>
      </c>
      <c r="D69" s="83" t="s">
        <v>155</v>
      </c>
      <c r="E69" s="84">
        <v>15810.14</v>
      </c>
      <c r="F69" s="85" t="s">
        <v>74</v>
      </c>
      <c r="G69" s="84">
        <v>195.41</v>
      </c>
      <c r="H69" s="84">
        <v>8</v>
      </c>
      <c r="I69" s="84" t="s">
        <v>83</v>
      </c>
      <c r="J69" s="84"/>
      <c r="K69" s="84" t="s">
        <v>156</v>
      </c>
      <c r="L69" s="85" t="s">
        <v>157</v>
      </c>
      <c r="M69" s="85"/>
      <c r="N69" s="85" t="s">
        <v>79</v>
      </c>
      <c r="O69" s="85"/>
      <c r="P69" s="85"/>
      <c r="Q69" s="85"/>
      <c r="R69" s="85"/>
      <c r="S69" s="85"/>
      <c r="T69" s="85"/>
      <c r="U69" s="85"/>
      <c r="V69" s="85">
        <v>1</v>
      </c>
    </row>
    <row r="70" spans="1:22" ht="48">
      <c r="A70" s="86">
        <v>22</v>
      </c>
      <c r="B70" s="87">
        <v>22</v>
      </c>
      <c r="C70" s="88" t="s">
        <v>80</v>
      </c>
      <c r="D70" s="89" t="s">
        <v>81</v>
      </c>
      <c r="E70" s="90">
        <v>26.3</v>
      </c>
      <c r="F70" s="91" t="s">
        <v>82</v>
      </c>
      <c r="G70" s="90"/>
      <c r="H70" s="90">
        <v>8</v>
      </c>
      <c r="I70" s="90" t="s">
        <v>83</v>
      </c>
      <c r="J70" s="90"/>
      <c r="K70" s="90">
        <v>36</v>
      </c>
      <c r="L70" s="91" t="s">
        <v>84</v>
      </c>
      <c r="M70" s="91"/>
      <c r="N70" s="91" t="s">
        <v>85</v>
      </c>
      <c r="O70" s="91"/>
      <c r="P70" s="91"/>
      <c r="Q70" s="91"/>
      <c r="R70" s="91"/>
      <c r="S70" s="91"/>
      <c r="T70" s="91"/>
      <c r="U70" s="91"/>
      <c r="V70" s="91"/>
    </row>
    <row r="71" spans="1:22" ht="19.350000000000001" customHeight="1">
      <c r="A71" s="117" t="s">
        <v>176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1:22" ht="18.399999999999999" customHeight="1">
      <c r="A72" s="119" t="s">
        <v>139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</row>
    <row r="73" spans="1:22" ht="96">
      <c r="A73" s="86">
        <v>23</v>
      </c>
      <c r="B73" s="87">
        <v>23</v>
      </c>
      <c r="C73" s="88" t="s">
        <v>177</v>
      </c>
      <c r="D73" s="89" t="s">
        <v>178</v>
      </c>
      <c r="E73" s="90">
        <v>17185.23</v>
      </c>
      <c r="F73" s="91" t="s">
        <v>179</v>
      </c>
      <c r="G73" s="90" t="s">
        <v>180</v>
      </c>
      <c r="H73" s="90" t="s">
        <v>181</v>
      </c>
      <c r="I73" s="90" t="s">
        <v>182</v>
      </c>
      <c r="J73" s="90">
        <v>1</v>
      </c>
      <c r="K73" s="90" t="s">
        <v>183</v>
      </c>
      <c r="L73" s="91" t="s">
        <v>184</v>
      </c>
      <c r="M73" s="91"/>
      <c r="N73" s="91" t="s">
        <v>79</v>
      </c>
      <c r="O73" s="91"/>
      <c r="P73" s="91"/>
      <c r="Q73" s="91"/>
      <c r="R73" s="91"/>
      <c r="S73" s="91"/>
      <c r="T73" s="91"/>
      <c r="U73" s="91"/>
      <c r="V73" s="91" t="s">
        <v>185</v>
      </c>
    </row>
    <row r="74" spans="1:22" ht="19.350000000000001" customHeight="1">
      <c r="A74" s="117" t="s">
        <v>186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ht="18.399999999999999" customHeight="1">
      <c r="A75" s="119" t="s">
        <v>187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</row>
    <row r="76" spans="1:22" ht="72">
      <c r="A76" s="80">
        <v>24</v>
      </c>
      <c r="B76" s="81">
        <v>24</v>
      </c>
      <c r="C76" s="82" t="s">
        <v>188</v>
      </c>
      <c r="D76" s="83" t="s">
        <v>110</v>
      </c>
      <c r="E76" s="84">
        <v>2508.0300000000002</v>
      </c>
      <c r="F76" s="85" t="s">
        <v>189</v>
      </c>
      <c r="G76" s="84">
        <v>9.2899999999999991</v>
      </c>
      <c r="H76" s="84" t="s">
        <v>190</v>
      </c>
      <c r="I76" s="84" t="s">
        <v>191</v>
      </c>
      <c r="J76" s="84"/>
      <c r="K76" s="84" t="s">
        <v>192</v>
      </c>
      <c r="L76" s="85" t="s">
        <v>193</v>
      </c>
      <c r="M76" s="85"/>
      <c r="N76" s="85" t="s">
        <v>79</v>
      </c>
      <c r="O76" s="85"/>
      <c r="P76" s="85"/>
      <c r="Q76" s="85"/>
      <c r="R76" s="85"/>
      <c r="S76" s="85"/>
      <c r="T76" s="85"/>
      <c r="U76" s="85"/>
      <c r="V76" s="85">
        <v>1</v>
      </c>
    </row>
    <row r="77" spans="1:22" ht="108">
      <c r="A77" s="86">
        <v>25</v>
      </c>
      <c r="B77" s="87">
        <v>25</v>
      </c>
      <c r="C77" s="88" t="s">
        <v>194</v>
      </c>
      <c r="D77" s="89" t="s">
        <v>195</v>
      </c>
      <c r="E77" s="90">
        <v>65.5</v>
      </c>
      <c r="F77" s="91" t="s">
        <v>196</v>
      </c>
      <c r="G77" s="90"/>
      <c r="H77" s="90">
        <v>66</v>
      </c>
      <c r="I77" s="90" t="s">
        <v>197</v>
      </c>
      <c r="J77" s="90"/>
      <c r="K77" s="90">
        <v>159</v>
      </c>
      <c r="L77" s="91" t="s">
        <v>198</v>
      </c>
      <c r="M77" s="91"/>
      <c r="N77" s="91" t="s">
        <v>85</v>
      </c>
      <c r="O77" s="91"/>
      <c r="P77" s="91"/>
      <c r="Q77" s="91"/>
      <c r="R77" s="91"/>
      <c r="S77" s="91"/>
      <c r="T77" s="91"/>
      <c r="U77" s="91"/>
      <c r="V77" s="91"/>
    </row>
    <row r="78" spans="1:22" ht="19.350000000000001" customHeight="1">
      <c r="A78" s="117" t="s">
        <v>199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79" spans="1:22" ht="18.399999999999999" customHeight="1">
      <c r="A79" s="119" t="s">
        <v>200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</row>
    <row r="80" spans="1:22" ht="72">
      <c r="A80" s="80">
        <v>26</v>
      </c>
      <c r="B80" s="81">
        <v>26</v>
      </c>
      <c r="C80" s="82" t="s">
        <v>201</v>
      </c>
      <c r="D80" s="83" t="s">
        <v>110</v>
      </c>
      <c r="E80" s="84">
        <v>10178.36</v>
      </c>
      <c r="F80" s="85" t="s">
        <v>202</v>
      </c>
      <c r="G80" s="84" t="s">
        <v>203</v>
      </c>
      <c r="H80" s="84" t="s">
        <v>204</v>
      </c>
      <c r="I80" s="84" t="s">
        <v>205</v>
      </c>
      <c r="J80" s="84">
        <v>1</v>
      </c>
      <c r="K80" s="84" t="s">
        <v>206</v>
      </c>
      <c r="L80" s="85" t="s">
        <v>207</v>
      </c>
      <c r="M80" s="85"/>
      <c r="N80" s="85" t="s">
        <v>79</v>
      </c>
      <c r="O80" s="85"/>
      <c r="P80" s="85"/>
      <c r="Q80" s="85"/>
      <c r="R80" s="85"/>
      <c r="S80" s="85"/>
      <c r="T80" s="85"/>
      <c r="U80" s="85"/>
      <c r="V80" s="85">
        <v>4</v>
      </c>
    </row>
    <row r="81" spans="1:22" ht="72">
      <c r="A81" s="80">
        <v>27</v>
      </c>
      <c r="B81" s="81">
        <v>27</v>
      </c>
      <c r="C81" s="82" t="s">
        <v>208</v>
      </c>
      <c r="D81" s="83" t="s">
        <v>209</v>
      </c>
      <c r="E81" s="84">
        <v>3.95</v>
      </c>
      <c r="F81" s="85">
        <v>3.95</v>
      </c>
      <c r="G81" s="84"/>
      <c r="H81" s="84"/>
      <c r="I81" s="84"/>
      <c r="J81" s="84"/>
      <c r="K81" s="84" t="s">
        <v>210</v>
      </c>
      <c r="L81" s="85">
        <v>3</v>
      </c>
      <c r="M81" s="85"/>
      <c r="N81" s="85" t="s">
        <v>79</v>
      </c>
      <c r="O81" s="85"/>
      <c r="P81" s="85"/>
      <c r="Q81" s="85"/>
      <c r="R81" s="85"/>
      <c r="S81" s="85"/>
      <c r="T81" s="85"/>
      <c r="U81" s="85"/>
      <c r="V81" s="85"/>
    </row>
    <row r="82" spans="1:22" ht="18.399999999999999" customHeight="1">
      <c r="A82" s="119" t="s">
        <v>106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</row>
    <row r="83" spans="1:22" ht="108">
      <c r="A83" s="80">
        <v>28</v>
      </c>
      <c r="B83" s="81">
        <v>28</v>
      </c>
      <c r="C83" s="82" t="s">
        <v>211</v>
      </c>
      <c r="D83" s="83" t="s">
        <v>212</v>
      </c>
      <c r="E83" s="84">
        <v>4596.33</v>
      </c>
      <c r="F83" s="85" t="s">
        <v>213</v>
      </c>
      <c r="G83" s="84" t="s">
        <v>89</v>
      </c>
      <c r="H83" s="84" t="s">
        <v>214</v>
      </c>
      <c r="I83" s="84" t="s">
        <v>215</v>
      </c>
      <c r="J83" s="84">
        <v>5</v>
      </c>
      <c r="K83" s="84" t="s">
        <v>216</v>
      </c>
      <c r="L83" s="85" t="s">
        <v>217</v>
      </c>
      <c r="M83" s="85"/>
      <c r="N83" s="85" t="s">
        <v>79</v>
      </c>
      <c r="O83" s="85"/>
      <c r="P83" s="85"/>
      <c r="Q83" s="85"/>
      <c r="R83" s="85"/>
      <c r="S83" s="85"/>
      <c r="T83" s="85"/>
      <c r="U83" s="85"/>
      <c r="V83" s="85" t="s">
        <v>218</v>
      </c>
    </row>
    <row r="84" spans="1:22" ht="96">
      <c r="A84" s="86">
        <v>29</v>
      </c>
      <c r="B84" s="87">
        <v>29</v>
      </c>
      <c r="C84" s="88" t="s">
        <v>109</v>
      </c>
      <c r="D84" s="89" t="s">
        <v>141</v>
      </c>
      <c r="E84" s="90">
        <v>2435.67</v>
      </c>
      <c r="F84" s="91" t="s">
        <v>111</v>
      </c>
      <c r="G84" s="90" t="s">
        <v>112</v>
      </c>
      <c r="H84" s="90" t="s">
        <v>219</v>
      </c>
      <c r="I84" s="90" t="s">
        <v>220</v>
      </c>
      <c r="J84" s="90">
        <v>2</v>
      </c>
      <c r="K84" s="90" t="s">
        <v>221</v>
      </c>
      <c r="L84" s="91" t="s">
        <v>222</v>
      </c>
      <c r="M84" s="91"/>
      <c r="N84" s="91" t="s">
        <v>79</v>
      </c>
      <c r="O84" s="91"/>
      <c r="P84" s="91"/>
      <c r="Q84" s="91"/>
      <c r="R84" s="91"/>
      <c r="S84" s="91"/>
      <c r="T84" s="91"/>
      <c r="U84" s="91"/>
      <c r="V84" s="91" t="s">
        <v>135</v>
      </c>
    </row>
    <row r="85" spans="1:22" ht="19.350000000000001" customHeight="1">
      <c r="A85" s="117" t="s">
        <v>223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</row>
    <row r="86" spans="1:22" ht="18.399999999999999" customHeight="1">
      <c r="A86" s="119" t="s">
        <v>187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</row>
    <row r="87" spans="1:22" ht="72">
      <c r="A87" s="86">
        <v>30</v>
      </c>
      <c r="B87" s="87">
        <v>30</v>
      </c>
      <c r="C87" s="88" t="s">
        <v>224</v>
      </c>
      <c r="D87" s="89" t="s">
        <v>110</v>
      </c>
      <c r="E87" s="90">
        <v>1010.59</v>
      </c>
      <c r="F87" s="91" t="s">
        <v>225</v>
      </c>
      <c r="G87" s="90">
        <v>5.16</v>
      </c>
      <c r="H87" s="90" t="s">
        <v>226</v>
      </c>
      <c r="I87" s="90" t="s">
        <v>227</v>
      </c>
      <c r="J87" s="90"/>
      <c r="K87" s="90" t="s">
        <v>228</v>
      </c>
      <c r="L87" s="91" t="s">
        <v>229</v>
      </c>
      <c r="M87" s="91"/>
      <c r="N87" s="91" t="s">
        <v>79</v>
      </c>
      <c r="O87" s="91"/>
      <c r="P87" s="91"/>
      <c r="Q87" s="91"/>
      <c r="R87" s="91"/>
      <c r="S87" s="91"/>
      <c r="T87" s="91"/>
      <c r="U87" s="91"/>
      <c r="V87" s="91"/>
    </row>
    <row r="88" spans="1:22" ht="19.350000000000001" customHeight="1">
      <c r="A88" s="117" t="s">
        <v>230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</row>
    <row r="89" spans="1:22" ht="60">
      <c r="A89" s="86">
        <v>31</v>
      </c>
      <c r="B89" s="87">
        <v>31</v>
      </c>
      <c r="C89" s="88" t="s">
        <v>231</v>
      </c>
      <c r="D89" s="89" t="s">
        <v>141</v>
      </c>
      <c r="E89" s="90">
        <v>1010.59</v>
      </c>
      <c r="F89" s="91" t="s">
        <v>225</v>
      </c>
      <c r="G89" s="90">
        <v>5.16</v>
      </c>
      <c r="H89" s="90" t="s">
        <v>232</v>
      </c>
      <c r="I89" s="90" t="s">
        <v>233</v>
      </c>
      <c r="J89" s="90"/>
      <c r="K89" s="90" t="s">
        <v>234</v>
      </c>
      <c r="L89" s="91" t="s">
        <v>235</v>
      </c>
      <c r="M89" s="91"/>
      <c r="N89" s="91" t="s">
        <v>79</v>
      </c>
      <c r="O89" s="91"/>
      <c r="P89" s="91"/>
      <c r="Q89" s="91"/>
      <c r="R89" s="91"/>
      <c r="S89" s="91"/>
      <c r="T89" s="91"/>
      <c r="U89" s="91"/>
      <c r="V89" s="91">
        <v>1</v>
      </c>
    </row>
    <row r="90" spans="1:22" ht="19.350000000000001" customHeight="1">
      <c r="A90" s="117" t="s">
        <v>236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</row>
    <row r="91" spans="1:22" ht="18.399999999999999" customHeight="1">
      <c r="A91" s="119" t="s">
        <v>106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</row>
    <row r="92" spans="1:22" ht="60">
      <c r="A92" s="86">
        <v>32</v>
      </c>
      <c r="B92" s="87">
        <v>32</v>
      </c>
      <c r="C92" s="88" t="s">
        <v>231</v>
      </c>
      <c r="D92" s="89" t="s">
        <v>141</v>
      </c>
      <c r="E92" s="90">
        <v>1010.59</v>
      </c>
      <c r="F92" s="91" t="s">
        <v>225</v>
      </c>
      <c r="G92" s="90">
        <v>5.16</v>
      </c>
      <c r="H92" s="90" t="s">
        <v>232</v>
      </c>
      <c r="I92" s="90" t="s">
        <v>233</v>
      </c>
      <c r="J92" s="90"/>
      <c r="K92" s="90" t="s">
        <v>234</v>
      </c>
      <c r="L92" s="91" t="s">
        <v>235</v>
      </c>
      <c r="M92" s="91"/>
      <c r="N92" s="91" t="s">
        <v>79</v>
      </c>
      <c r="O92" s="91"/>
      <c r="P92" s="91"/>
      <c r="Q92" s="91"/>
      <c r="R92" s="91"/>
      <c r="S92" s="91"/>
      <c r="T92" s="91"/>
      <c r="U92" s="91"/>
      <c r="V92" s="91">
        <v>1</v>
      </c>
    </row>
    <row r="93" spans="1:22" ht="19.350000000000001" customHeight="1">
      <c r="A93" s="117" t="s">
        <v>237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</row>
    <row r="94" spans="1:22" ht="84">
      <c r="A94" s="80">
        <v>33</v>
      </c>
      <c r="B94" s="81">
        <v>33</v>
      </c>
      <c r="C94" s="82" t="s">
        <v>238</v>
      </c>
      <c r="D94" s="83" t="s">
        <v>239</v>
      </c>
      <c r="E94" s="84">
        <v>3506.13</v>
      </c>
      <c r="F94" s="85" t="s">
        <v>240</v>
      </c>
      <c r="G94" s="84" t="s">
        <v>241</v>
      </c>
      <c r="H94" s="84" t="s">
        <v>242</v>
      </c>
      <c r="I94" s="84" t="s">
        <v>243</v>
      </c>
      <c r="J94" s="84" t="s">
        <v>244</v>
      </c>
      <c r="K94" s="84" t="s">
        <v>245</v>
      </c>
      <c r="L94" s="85" t="s">
        <v>246</v>
      </c>
      <c r="M94" s="85"/>
      <c r="N94" s="85" t="s">
        <v>79</v>
      </c>
      <c r="O94" s="85"/>
      <c r="P94" s="85"/>
      <c r="Q94" s="85"/>
      <c r="R94" s="85"/>
      <c r="S94" s="85"/>
      <c r="T94" s="85"/>
      <c r="U94" s="85"/>
      <c r="V94" s="85" t="s">
        <v>247</v>
      </c>
    </row>
    <row r="95" spans="1:22" ht="84">
      <c r="A95" s="86">
        <v>34</v>
      </c>
      <c r="B95" s="87">
        <v>34</v>
      </c>
      <c r="C95" s="88" t="s">
        <v>248</v>
      </c>
      <c r="D95" s="89" t="s">
        <v>249</v>
      </c>
      <c r="E95" s="90">
        <v>6997.56</v>
      </c>
      <c r="F95" s="91" t="s">
        <v>250</v>
      </c>
      <c r="G95" s="90" t="s">
        <v>251</v>
      </c>
      <c r="H95" s="90" t="s">
        <v>252</v>
      </c>
      <c r="I95" s="90" t="s">
        <v>253</v>
      </c>
      <c r="J95" s="90"/>
      <c r="K95" s="90" t="s">
        <v>254</v>
      </c>
      <c r="L95" s="91" t="s">
        <v>255</v>
      </c>
      <c r="M95" s="91"/>
      <c r="N95" s="91" t="s">
        <v>79</v>
      </c>
      <c r="O95" s="91"/>
      <c r="P95" s="91"/>
      <c r="Q95" s="91"/>
      <c r="R95" s="91"/>
      <c r="S95" s="91"/>
      <c r="T95" s="91"/>
      <c r="U95" s="91"/>
      <c r="V95" s="91"/>
    </row>
    <row r="96" spans="1:22" ht="19.350000000000001" customHeight="1">
      <c r="A96" s="117" t="s">
        <v>256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</row>
    <row r="97" spans="1:22" ht="18.399999999999999" customHeight="1">
      <c r="A97" s="119" t="s">
        <v>257</v>
      </c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</row>
    <row r="98" spans="1:22" ht="72">
      <c r="A98" s="86">
        <v>35</v>
      </c>
      <c r="B98" s="87">
        <v>35</v>
      </c>
      <c r="C98" s="88" t="s">
        <v>258</v>
      </c>
      <c r="D98" s="89" t="s">
        <v>110</v>
      </c>
      <c r="E98" s="90">
        <v>4104.3</v>
      </c>
      <c r="F98" s="91" t="s">
        <v>142</v>
      </c>
      <c r="G98" s="90">
        <v>1.03</v>
      </c>
      <c r="H98" s="90" t="s">
        <v>259</v>
      </c>
      <c r="I98" s="90" t="s">
        <v>260</v>
      </c>
      <c r="J98" s="90"/>
      <c r="K98" s="90" t="s">
        <v>261</v>
      </c>
      <c r="L98" s="91" t="s">
        <v>262</v>
      </c>
      <c r="M98" s="91"/>
      <c r="N98" s="91" t="s">
        <v>79</v>
      </c>
      <c r="O98" s="91"/>
      <c r="P98" s="91"/>
      <c r="Q98" s="91"/>
      <c r="R98" s="91"/>
      <c r="S98" s="91"/>
      <c r="T98" s="91"/>
      <c r="U98" s="91"/>
      <c r="V98" s="91"/>
    </row>
    <row r="99" spans="1:22" ht="36">
      <c r="A99" s="113" t="s">
        <v>263</v>
      </c>
      <c r="B99" s="114"/>
      <c r="C99" s="114"/>
      <c r="D99" s="114"/>
      <c r="E99" s="114"/>
      <c r="F99" s="114"/>
      <c r="G99" s="114"/>
      <c r="H99" s="92">
        <v>1827</v>
      </c>
      <c r="I99" s="92" t="s">
        <v>264</v>
      </c>
      <c r="J99" s="92" t="s">
        <v>265</v>
      </c>
      <c r="K99" s="92">
        <v>11653</v>
      </c>
      <c r="L99" s="92" t="s">
        <v>266</v>
      </c>
      <c r="M99" s="92"/>
      <c r="N99" s="92"/>
      <c r="O99" s="92"/>
      <c r="P99" s="92"/>
      <c r="Q99" s="92"/>
      <c r="R99" s="92"/>
      <c r="S99" s="92"/>
      <c r="T99" s="92"/>
      <c r="U99" s="92"/>
      <c r="V99" s="92" t="s">
        <v>267</v>
      </c>
    </row>
    <row r="100" spans="1:22">
      <c r="A100" s="113" t="s">
        <v>268</v>
      </c>
      <c r="B100" s="114"/>
      <c r="C100" s="114"/>
      <c r="D100" s="114"/>
      <c r="E100" s="114"/>
      <c r="F100" s="114"/>
      <c r="G100" s="114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</row>
    <row r="101" spans="1:22">
      <c r="A101" s="113" t="s">
        <v>269</v>
      </c>
      <c r="B101" s="114"/>
      <c r="C101" s="114"/>
      <c r="D101" s="114"/>
      <c r="E101" s="114"/>
      <c r="F101" s="114"/>
      <c r="G101" s="114"/>
      <c r="H101" s="92">
        <v>645</v>
      </c>
      <c r="I101" s="92"/>
      <c r="J101" s="92"/>
      <c r="K101" s="92">
        <v>7131</v>
      </c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</row>
    <row r="102" spans="1:22">
      <c r="A102" s="113" t="s">
        <v>270</v>
      </c>
      <c r="B102" s="114"/>
      <c r="C102" s="114"/>
      <c r="D102" s="114"/>
      <c r="E102" s="114"/>
      <c r="F102" s="114"/>
      <c r="G102" s="114"/>
      <c r="H102" s="92">
        <v>1138</v>
      </c>
      <c r="I102" s="92"/>
      <c r="J102" s="92"/>
      <c r="K102" s="92">
        <v>4306</v>
      </c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</row>
    <row r="103" spans="1:22">
      <c r="A103" s="113" t="s">
        <v>271</v>
      </c>
      <c r="B103" s="114"/>
      <c r="C103" s="114"/>
      <c r="D103" s="114"/>
      <c r="E103" s="114"/>
      <c r="F103" s="114"/>
      <c r="G103" s="114"/>
      <c r="H103" s="92">
        <v>47</v>
      </c>
      <c r="I103" s="92"/>
      <c r="J103" s="92"/>
      <c r="K103" s="92">
        <v>253</v>
      </c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</row>
    <row r="104" spans="1:22">
      <c r="A104" s="115" t="s">
        <v>272</v>
      </c>
      <c r="B104" s="116"/>
      <c r="C104" s="116"/>
      <c r="D104" s="116"/>
      <c r="E104" s="116"/>
      <c r="F104" s="116"/>
      <c r="G104" s="116"/>
      <c r="H104" s="93">
        <v>646</v>
      </c>
      <c r="I104" s="93"/>
      <c r="J104" s="93"/>
      <c r="K104" s="93">
        <v>6114</v>
      </c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22">
      <c r="A105" s="115" t="s">
        <v>273</v>
      </c>
      <c r="B105" s="116"/>
      <c r="C105" s="116"/>
      <c r="D105" s="116"/>
      <c r="E105" s="116"/>
      <c r="F105" s="116"/>
      <c r="G105" s="116"/>
      <c r="H105" s="93">
        <v>390</v>
      </c>
      <c r="I105" s="93"/>
      <c r="J105" s="93"/>
      <c r="K105" s="93">
        <v>3447</v>
      </c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</row>
    <row r="106" spans="1:22">
      <c r="A106" s="115" t="s">
        <v>274</v>
      </c>
      <c r="B106" s="116"/>
      <c r="C106" s="116"/>
      <c r="D106" s="116"/>
      <c r="E106" s="116"/>
      <c r="F106" s="116"/>
      <c r="G106" s="116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</row>
    <row r="107" spans="1:22">
      <c r="A107" s="113" t="s">
        <v>275</v>
      </c>
      <c r="B107" s="114"/>
      <c r="C107" s="114"/>
      <c r="D107" s="114"/>
      <c r="E107" s="114"/>
      <c r="F107" s="114"/>
      <c r="G107" s="114"/>
      <c r="H107" s="92">
        <v>66</v>
      </c>
      <c r="I107" s="92"/>
      <c r="J107" s="92"/>
      <c r="K107" s="92">
        <v>297</v>
      </c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30" customHeight="1">
      <c r="A108" s="113" t="s">
        <v>276</v>
      </c>
      <c r="B108" s="114"/>
      <c r="C108" s="114"/>
      <c r="D108" s="114"/>
      <c r="E108" s="114"/>
      <c r="F108" s="114"/>
      <c r="G108" s="114"/>
      <c r="H108" s="92">
        <v>2263</v>
      </c>
      <c r="I108" s="92"/>
      <c r="J108" s="92"/>
      <c r="K108" s="92">
        <v>16993</v>
      </c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</row>
    <row r="109" spans="1:22" ht="30" customHeight="1">
      <c r="A109" s="113" t="s">
        <v>277</v>
      </c>
      <c r="B109" s="114"/>
      <c r="C109" s="114"/>
      <c r="D109" s="114"/>
      <c r="E109" s="114"/>
      <c r="F109" s="114"/>
      <c r="G109" s="114"/>
      <c r="H109" s="92">
        <v>63</v>
      </c>
      <c r="I109" s="92"/>
      <c r="J109" s="92"/>
      <c r="K109" s="92">
        <v>609</v>
      </c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</row>
    <row r="110" spans="1:22" ht="30" customHeight="1">
      <c r="A110" s="113" t="s">
        <v>278</v>
      </c>
      <c r="B110" s="114"/>
      <c r="C110" s="114"/>
      <c r="D110" s="114"/>
      <c r="E110" s="114"/>
      <c r="F110" s="114"/>
      <c r="G110" s="114"/>
      <c r="H110" s="92">
        <v>131</v>
      </c>
      <c r="I110" s="92"/>
      <c r="J110" s="92"/>
      <c r="K110" s="92">
        <v>957</v>
      </c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</row>
    <row r="111" spans="1:22">
      <c r="A111" s="113" t="s">
        <v>279</v>
      </c>
      <c r="B111" s="114"/>
      <c r="C111" s="114"/>
      <c r="D111" s="114"/>
      <c r="E111" s="114"/>
      <c r="F111" s="114"/>
      <c r="G111" s="114"/>
      <c r="H111" s="92">
        <v>340</v>
      </c>
      <c r="I111" s="92"/>
      <c r="J111" s="92"/>
      <c r="K111" s="92">
        <v>2358</v>
      </c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</row>
    <row r="112" spans="1:22">
      <c r="A112" s="113" t="s">
        <v>280</v>
      </c>
      <c r="B112" s="114"/>
      <c r="C112" s="114"/>
      <c r="D112" s="114"/>
      <c r="E112" s="114"/>
      <c r="F112" s="114"/>
      <c r="G112" s="114"/>
      <c r="H112" s="92">
        <v>2863</v>
      </c>
      <c r="I112" s="92"/>
      <c r="J112" s="92"/>
      <c r="K112" s="92">
        <v>21214</v>
      </c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</row>
    <row r="113" spans="1:22" ht="30" customHeight="1">
      <c r="A113" s="113" t="s">
        <v>281</v>
      </c>
      <c r="B113" s="114"/>
      <c r="C113" s="114"/>
      <c r="D113" s="114"/>
      <c r="E113" s="114"/>
      <c r="F113" s="114"/>
      <c r="G113" s="114"/>
      <c r="H113" s="92">
        <v>243.2</v>
      </c>
      <c r="I113" s="92"/>
      <c r="J113" s="92"/>
      <c r="K113" s="92">
        <v>1095.44</v>
      </c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</row>
    <row r="114" spans="1:22">
      <c r="A114" s="115" t="s">
        <v>282</v>
      </c>
      <c r="B114" s="116"/>
      <c r="C114" s="116"/>
      <c r="D114" s="116"/>
      <c r="E114" s="116"/>
      <c r="F114" s="116"/>
      <c r="G114" s="116"/>
      <c r="H114" s="93">
        <v>3106.2</v>
      </c>
      <c r="I114" s="93"/>
      <c r="J114" s="93"/>
      <c r="K114" s="93">
        <v>22309.439999999999</v>
      </c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</row>
    <row r="115" spans="1:22">
      <c r="A115" s="50"/>
      <c r="B115" s="39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>
      <c r="A116" s="50"/>
      <c r="B116" s="39"/>
      <c r="C116" s="73" t="s">
        <v>61</v>
      </c>
      <c r="D116" s="48"/>
      <c r="E116" s="48"/>
      <c r="F116" s="48"/>
      <c r="G116" s="48"/>
      <c r="H116" s="74">
        <f>IF(ISBLANK(Y30),"",ROUND(Z30/Y30,2)*100)</f>
        <v>100</v>
      </c>
      <c r="I116" s="48"/>
      <c r="J116" s="48"/>
      <c r="K116" s="74">
        <f>IF(ISBLANK(Y31),"",ROUND(Z31/Y31,2)*100)</f>
        <v>86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>
      <c r="A117" s="50"/>
      <c r="B117" s="39"/>
      <c r="C117" s="73" t="s">
        <v>62</v>
      </c>
      <c r="D117" s="48"/>
      <c r="E117" s="48"/>
      <c r="F117" s="48"/>
      <c r="G117" s="48"/>
      <c r="H117" s="45">
        <f>IF(ISBLANK(Y30),"",ROUND(AA30/Y30,2)*100)</f>
        <v>60</v>
      </c>
      <c r="I117" s="48"/>
      <c r="J117" s="48"/>
      <c r="K117" s="45">
        <f>IF(ISBLANK(Y31),"",ROUND(AA31/Y31,2)*100)</f>
        <v>48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</row>
    <row r="118" spans="1:22">
      <c r="A118" s="28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>
      <c r="B119" s="75" t="s">
        <v>68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>
      <c r="B120" s="3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>
      <c r="B121" s="75" t="s">
        <v>69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>
      <c r="B122" s="46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</row>
    <row r="124" spans="1:22">
      <c r="C124" s="49"/>
      <c r="D124" s="49"/>
      <c r="E124" s="49"/>
      <c r="F124" s="49"/>
      <c r="G124" s="49"/>
    </row>
    <row r="125" spans="1:22">
      <c r="C125" s="49"/>
      <c r="D125" s="49"/>
      <c r="E125" s="49"/>
      <c r="F125" s="49"/>
      <c r="G125" s="49"/>
    </row>
    <row r="126" spans="1:22">
      <c r="C126" s="49"/>
      <c r="D126" s="49"/>
      <c r="E126" s="49"/>
      <c r="F126" s="49"/>
      <c r="G126" s="49"/>
    </row>
    <row r="127" spans="1:22">
      <c r="C127" s="49"/>
      <c r="D127" s="49"/>
      <c r="E127" s="49"/>
      <c r="F127" s="49"/>
      <c r="G127" s="49"/>
    </row>
    <row r="128" spans="1:22">
      <c r="C128" s="49"/>
      <c r="D128" s="49"/>
      <c r="E128" s="49"/>
      <c r="F128" s="49"/>
      <c r="G128" s="49"/>
    </row>
    <row r="129" spans="3:7">
      <c r="C129" s="49"/>
      <c r="D129" s="49"/>
      <c r="E129" s="49"/>
      <c r="F129" s="49"/>
      <c r="G129" s="49"/>
    </row>
    <row r="130" spans="3:7">
      <c r="C130" s="49"/>
      <c r="D130" s="49"/>
      <c r="E130" s="49"/>
      <c r="F130" s="49"/>
      <c r="G130" s="49"/>
    </row>
    <row r="131" spans="3:7">
      <c r="C131" s="49"/>
      <c r="D131" s="49"/>
      <c r="E131" s="49"/>
      <c r="F131" s="49"/>
      <c r="G131" s="49"/>
    </row>
    <row r="132" spans="3:7">
      <c r="C132" s="49"/>
      <c r="D132" s="49"/>
      <c r="E132" s="49"/>
      <c r="F132" s="49"/>
      <c r="G132" s="49"/>
    </row>
    <row r="133" spans="3:7">
      <c r="C133" s="49"/>
      <c r="D133" s="49"/>
      <c r="E133" s="49"/>
      <c r="F133" s="49"/>
      <c r="G133" s="49"/>
    </row>
    <row r="134" spans="3:7">
      <c r="C134" s="49"/>
      <c r="D134" s="49"/>
      <c r="E134" s="49"/>
      <c r="F134" s="49"/>
      <c r="G134" s="49"/>
    </row>
    <row r="135" spans="3:7">
      <c r="C135" s="49"/>
      <c r="D135" s="49"/>
      <c r="E135" s="49"/>
      <c r="F135" s="49"/>
      <c r="G135" s="49"/>
    </row>
  </sheetData>
  <mergeCells count="72"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  <mergeCell ref="K29:L29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A40:V40"/>
    <mergeCell ref="A41:V41"/>
    <mergeCell ref="A47:V47"/>
    <mergeCell ref="A53:V53"/>
    <mergeCell ref="A55:V55"/>
    <mergeCell ref="A86:V86"/>
    <mergeCell ref="A59:V59"/>
    <mergeCell ref="A60:V60"/>
    <mergeCell ref="A68:V68"/>
    <mergeCell ref="A71:V71"/>
    <mergeCell ref="A72:V72"/>
    <mergeCell ref="A74:V74"/>
    <mergeCell ref="A75:V75"/>
    <mergeCell ref="A78:V78"/>
    <mergeCell ref="A79:V79"/>
    <mergeCell ref="A82:V82"/>
    <mergeCell ref="A85:V85"/>
    <mergeCell ref="A104:G104"/>
    <mergeCell ref="A88:V88"/>
    <mergeCell ref="A90:V90"/>
    <mergeCell ref="A91:V91"/>
    <mergeCell ref="A93:V93"/>
    <mergeCell ref="A96:V96"/>
    <mergeCell ref="A97:V97"/>
    <mergeCell ref="A99:G99"/>
    <mergeCell ref="A100:G100"/>
    <mergeCell ref="A101:G101"/>
    <mergeCell ref="A102:G102"/>
    <mergeCell ref="A103:G103"/>
    <mergeCell ref="A111:G111"/>
    <mergeCell ref="A112:G112"/>
    <mergeCell ref="A113:G113"/>
    <mergeCell ref="A114:G114"/>
    <mergeCell ref="A105:G105"/>
    <mergeCell ref="A106:G106"/>
    <mergeCell ref="A107:G107"/>
    <mergeCell ref="A108:G108"/>
    <mergeCell ref="A109:G109"/>
    <mergeCell ref="A110:G110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0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283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8">
        <f>3106.2/1000</f>
        <v>3.1061999999999999</v>
      </c>
      <c r="H11" s="139"/>
      <c r="I11" s="55" t="s">
        <v>5</v>
      </c>
      <c r="J11" s="140">
        <f>22309.44/1000</f>
        <v>22.309439999999999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8">
        <f>(O14+O15)/1000</f>
        <v>5.7239999999999999E-2</v>
      </c>
      <c r="H14" s="139"/>
      <c r="I14" s="55" t="s">
        <v>7</v>
      </c>
      <c r="J14" s="140">
        <f>(P14+P15)/1000</f>
        <v>5.7239999999999999E-2</v>
      </c>
      <c r="K14" s="141"/>
      <c r="L14" s="58">
        <v>642</v>
      </c>
      <c r="M14" s="35" t="s">
        <v>7</v>
      </c>
      <c r="N14" s="57"/>
      <c r="O14" s="26">
        <v>57.02</v>
      </c>
      <c r="P14" s="27">
        <v>57.02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4">
        <f>645/1000</f>
        <v>0.64500000000000002</v>
      </c>
      <c r="H15" s="165"/>
      <c r="I15" s="55" t="s">
        <v>5</v>
      </c>
      <c r="J15" s="140">
        <f>7131/1000</f>
        <v>7.1310000000000002</v>
      </c>
      <c r="K15" s="141"/>
      <c r="L15" s="59">
        <v>7094</v>
      </c>
      <c r="M15" s="35" t="s">
        <v>5</v>
      </c>
      <c r="N15" s="57"/>
      <c r="O15" s="26">
        <v>0.22</v>
      </c>
      <c r="P15" s="27">
        <v>0.22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37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284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7" t="s">
        <v>285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286</v>
      </c>
      <c r="C26" s="82" t="s">
        <v>287</v>
      </c>
      <c r="D26" s="96" t="s">
        <v>288</v>
      </c>
      <c r="E26" s="97">
        <v>0.03</v>
      </c>
      <c r="F26" s="84" t="s">
        <v>289</v>
      </c>
      <c r="G26" s="84">
        <v>0.28999999999999998</v>
      </c>
      <c r="H26" s="98"/>
      <c r="I26" s="98"/>
      <c r="J26" s="84" t="s">
        <v>290</v>
      </c>
      <c r="K26" s="84">
        <v>3.19</v>
      </c>
      <c r="L26" s="99"/>
      <c r="M26" s="98">
        <f t="shared" ref="M26:M37" si="0">IF(ISNUMBER(K26/G26),IF(NOT(K26/G26=0),K26/G26, " "), " ")</f>
        <v>11</v>
      </c>
      <c r="N26" s="96"/>
    </row>
    <row r="27" spans="1:23" s="29" customFormat="1" ht="24">
      <c r="A27" s="94">
        <v>2</v>
      </c>
      <c r="B27" s="95" t="s">
        <v>291</v>
      </c>
      <c r="C27" s="82" t="s">
        <v>292</v>
      </c>
      <c r="D27" s="96" t="s">
        <v>288</v>
      </c>
      <c r="E27" s="97">
        <v>2.2000000000000002</v>
      </c>
      <c r="F27" s="84" t="s">
        <v>293</v>
      </c>
      <c r="G27" s="84">
        <v>21.89</v>
      </c>
      <c r="H27" s="98"/>
      <c r="I27" s="98"/>
      <c r="J27" s="84" t="s">
        <v>294</v>
      </c>
      <c r="K27" s="84">
        <v>241.16</v>
      </c>
      <c r="L27" s="99"/>
      <c r="M27" s="98">
        <f t="shared" si="0"/>
        <v>11.016902695294654</v>
      </c>
      <c r="N27" s="96"/>
    </row>
    <row r="28" spans="1:23" s="29" customFormat="1" ht="24">
      <c r="A28" s="94">
        <v>3</v>
      </c>
      <c r="B28" s="95" t="s">
        <v>295</v>
      </c>
      <c r="C28" s="82" t="s">
        <v>296</v>
      </c>
      <c r="D28" s="96" t="s">
        <v>288</v>
      </c>
      <c r="E28" s="97">
        <v>1.1299999999999999</v>
      </c>
      <c r="F28" s="84" t="s">
        <v>297</v>
      </c>
      <c r="G28" s="84">
        <v>11.67</v>
      </c>
      <c r="H28" s="98"/>
      <c r="I28" s="98"/>
      <c r="J28" s="84" t="s">
        <v>298</v>
      </c>
      <c r="K28" s="84">
        <v>128.72</v>
      </c>
      <c r="L28" s="99"/>
      <c r="M28" s="98">
        <f t="shared" si="0"/>
        <v>11.029991431019708</v>
      </c>
      <c r="N28" s="96"/>
    </row>
    <row r="29" spans="1:23" s="29" customFormat="1" ht="24">
      <c r="A29" s="94">
        <v>4</v>
      </c>
      <c r="B29" s="95" t="s">
        <v>299</v>
      </c>
      <c r="C29" s="82" t="s">
        <v>300</v>
      </c>
      <c r="D29" s="96" t="s">
        <v>288</v>
      </c>
      <c r="E29" s="97">
        <v>4.9800000000000004</v>
      </c>
      <c r="F29" s="84" t="s">
        <v>301</v>
      </c>
      <c r="G29" s="84">
        <v>53.68</v>
      </c>
      <c r="H29" s="98"/>
      <c r="I29" s="98"/>
      <c r="J29" s="84" t="s">
        <v>302</v>
      </c>
      <c r="K29" s="84">
        <v>591.91999999999996</v>
      </c>
      <c r="L29" s="99"/>
      <c r="M29" s="98">
        <f t="shared" si="0"/>
        <v>11.026825633383011</v>
      </c>
      <c r="N29" s="96"/>
    </row>
    <row r="30" spans="1:23" ht="24">
      <c r="A30" s="94">
        <v>5</v>
      </c>
      <c r="B30" s="95" t="s">
        <v>303</v>
      </c>
      <c r="C30" s="82" t="s">
        <v>304</v>
      </c>
      <c r="D30" s="96" t="s">
        <v>288</v>
      </c>
      <c r="E30" s="97">
        <v>15.12</v>
      </c>
      <c r="F30" s="84" t="s">
        <v>305</v>
      </c>
      <c r="G30" s="84">
        <v>165.11</v>
      </c>
      <c r="H30" s="98"/>
      <c r="I30" s="98"/>
      <c r="J30" s="84" t="s">
        <v>306</v>
      </c>
      <c r="K30" s="84">
        <v>1819.54</v>
      </c>
      <c r="L30" s="99"/>
      <c r="M30" s="98">
        <f t="shared" si="0"/>
        <v>11.020168372600084</v>
      </c>
      <c r="N30" s="96"/>
    </row>
    <row r="31" spans="1:23" ht="24">
      <c r="A31" s="94">
        <v>6</v>
      </c>
      <c r="B31" s="95" t="s">
        <v>307</v>
      </c>
      <c r="C31" s="82" t="s">
        <v>308</v>
      </c>
      <c r="D31" s="96" t="s">
        <v>288</v>
      </c>
      <c r="E31" s="97">
        <v>10.83</v>
      </c>
      <c r="F31" s="84" t="s">
        <v>309</v>
      </c>
      <c r="G31" s="84">
        <v>121.29</v>
      </c>
      <c r="H31" s="98"/>
      <c r="I31" s="98"/>
      <c r="J31" s="84" t="s">
        <v>310</v>
      </c>
      <c r="K31" s="84">
        <v>1336.65</v>
      </c>
      <c r="L31" s="99"/>
      <c r="M31" s="98">
        <f t="shared" si="0"/>
        <v>11.020281968835024</v>
      </c>
      <c r="N31" s="96"/>
    </row>
    <row r="32" spans="1:23" ht="24">
      <c r="A32" s="94">
        <v>7</v>
      </c>
      <c r="B32" s="95" t="s">
        <v>311</v>
      </c>
      <c r="C32" s="82" t="s">
        <v>312</v>
      </c>
      <c r="D32" s="96" t="s">
        <v>288</v>
      </c>
      <c r="E32" s="97">
        <v>1.96</v>
      </c>
      <c r="F32" s="84" t="s">
        <v>313</v>
      </c>
      <c r="G32" s="84">
        <v>22.23</v>
      </c>
      <c r="H32" s="98"/>
      <c r="I32" s="98"/>
      <c r="J32" s="84" t="s">
        <v>314</v>
      </c>
      <c r="K32" s="84">
        <v>245.06</v>
      </c>
      <c r="L32" s="99"/>
      <c r="M32" s="98">
        <f t="shared" si="0"/>
        <v>11.023841655420602</v>
      </c>
      <c r="N32" s="96"/>
    </row>
    <row r="33" spans="1:14" ht="24">
      <c r="A33" s="94">
        <v>8</v>
      </c>
      <c r="B33" s="95" t="s">
        <v>315</v>
      </c>
      <c r="C33" s="82" t="s">
        <v>316</v>
      </c>
      <c r="D33" s="96" t="s">
        <v>288</v>
      </c>
      <c r="E33" s="97">
        <v>9.2899999999999991</v>
      </c>
      <c r="F33" s="84" t="s">
        <v>317</v>
      </c>
      <c r="G33" s="84">
        <v>106.55</v>
      </c>
      <c r="H33" s="98"/>
      <c r="I33" s="98"/>
      <c r="J33" s="84" t="s">
        <v>318</v>
      </c>
      <c r="K33" s="84">
        <v>1173.98</v>
      </c>
      <c r="L33" s="99"/>
      <c r="M33" s="98">
        <f t="shared" si="0"/>
        <v>11.018113561708118</v>
      </c>
      <c r="N33" s="96"/>
    </row>
    <row r="34" spans="1:14" ht="24">
      <c r="A34" s="94">
        <v>9</v>
      </c>
      <c r="B34" s="95" t="s">
        <v>319</v>
      </c>
      <c r="C34" s="82" t="s">
        <v>320</v>
      </c>
      <c r="D34" s="96" t="s">
        <v>288</v>
      </c>
      <c r="E34" s="97">
        <v>8.5299999999999994</v>
      </c>
      <c r="F34" s="84" t="s">
        <v>321</v>
      </c>
      <c r="G34" s="84">
        <v>103.72</v>
      </c>
      <c r="H34" s="98"/>
      <c r="I34" s="98"/>
      <c r="J34" s="84" t="s">
        <v>322</v>
      </c>
      <c r="K34" s="84">
        <v>1143.0999999999999</v>
      </c>
      <c r="L34" s="99"/>
      <c r="M34" s="98">
        <f t="shared" si="0"/>
        <v>11.021018125723099</v>
      </c>
      <c r="N34" s="96"/>
    </row>
    <row r="35" spans="1:14" ht="24">
      <c r="A35" s="94">
        <v>10</v>
      </c>
      <c r="B35" s="95" t="s">
        <v>323</v>
      </c>
      <c r="C35" s="82" t="s">
        <v>324</v>
      </c>
      <c r="D35" s="96" t="s">
        <v>288</v>
      </c>
      <c r="E35" s="97">
        <v>2.8</v>
      </c>
      <c r="F35" s="84" t="s">
        <v>325</v>
      </c>
      <c r="G35" s="84">
        <v>35.619999999999997</v>
      </c>
      <c r="H35" s="98"/>
      <c r="I35" s="98"/>
      <c r="J35" s="84" t="s">
        <v>326</v>
      </c>
      <c r="K35" s="84">
        <v>392.48</v>
      </c>
      <c r="L35" s="99"/>
      <c r="M35" s="98">
        <f t="shared" si="0"/>
        <v>11.018528916339136</v>
      </c>
      <c r="N35" s="96"/>
    </row>
    <row r="36" spans="1:14" ht="24">
      <c r="A36" s="94">
        <v>11</v>
      </c>
      <c r="B36" s="95" t="s">
        <v>327</v>
      </c>
      <c r="C36" s="82" t="s">
        <v>328</v>
      </c>
      <c r="D36" s="96" t="s">
        <v>288</v>
      </c>
      <c r="E36" s="97">
        <v>0.15</v>
      </c>
      <c r="F36" s="84" t="s">
        <v>329</v>
      </c>
      <c r="G36" s="84">
        <v>1.96</v>
      </c>
      <c r="H36" s="98"/>
      <c r="I36" s="98"/>
      <c r="J36" s="84" t="s">
        <v>330</v>
      </c>
      <c r="K36" s="84">
        <v>21.64</v>
      </c>
      <c r="L36" s="99"/>
      <c r="M36" s="98">
        <f t="shared" si="0"/>
        <v>11.040816326530614</v>
      </c>
      <c r="N36" s="96"/>
    </row>
    <row r="37" spans="1:14" ht="24">
      <c r="A37" s="94">
        <v>12</v>
      </c>
      <c r="B37" s="95">
        <v>2</v>
      </c>
      <c r="C37" s="82" t="s">
        <v>331</v>
      </c>
      <c r="D37" s="96" t="s">
        <v>288</v>
      </c>
      <c r="E37" s="97">
        <v>0.22</v>
      </c>
      <c r="F37" s="84" t="s">
        <v>332</v>
      </c>
      <c r="G37" s="84"/>
      <c r="H37" s="98"/>
      <c r="I37" s="98"/>
      <c r="J37" s="84" t="s">
        <v>332</v>
      </c>
      <c r="K37" s="84"/>
      <c r="L37" s="99"/>
      <c r="M37" s="98" t="str">
        <f t="shared" si="0"/>
        <v xml:space="preserve"> </v>
      </c>
      <c r="N37" s="96"/>
    </row>
    <row r="38" spans="1:14" ht="19.350000000000001" customHeight="1">
      <c r="A38" s="117" t="s">
        <v>333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1:14" ht="36">
      <c r="A39" s="94">
        <v>13</v>
      </c>
      <c r="B39" s="95">
        <v>21141</v>
      </c>
      <c r="C39" s="82" t="s">
        <v>334</v>
      </c>
      <c r="D39" s="96" t="s">
        <v>335</v>
      </c>
      <c r="E39" s="97">
        <v>0.09</v>
      </c>
      <c r="F39" s="84" t="s">
        <v>336</v>
      </c>
      <c r="G39" s="84">
        <v>12.07</v>
      </c>
      <c r="H39" s="98"/>
      <c r="I39" s="98"/>
      <c r="J39" s="84" t="s">
        <v>337</v>
      </c>
      <c r="K39" s="84">
        <v>59.67</v>
      </c>
      <c r="L39" s="99"/>
      <c r="M39" s="98">
        <f t="shared" ref="M39:M46" si="1">IF(ISNUMBER(K39/G39),IF(NOT(K39/G39=0),K39/G39, " "), " ")</f>
        <v>4.943661971830986</v>
      </c>
      <c r="N39" s="96" t="s">
        <v>338</v>
      </c>
    </row>
    <row r="40" spans="1:14" ht="24">
      <c r="A40" s="94">
        <v>14</v>
      </c>
      <c r="B40" s="95">
        <v>30303</v>
      </c>
      <c r="C40" s="82" t="s">
        <v>339</v>
      </c>
      <c r="D40" s="96" t="s">
        <v>335</v>
      </c>
      <c r="E40" s="97">
        <v>0.05</v>
      </c>
      <c r="F40" s="84" t="s">
        <v>340</v>
      </c>
      <c r="G40" s="84">
        <v>0.05</v>
      </c>
      <c r="H40" s="98"/>
      <c r="I40" s="98"/>
      <c r="J40" s="84" t="s">
        <v>341</v>
      </c>
      <c r="K40" s="84">
        <v>0.25</v>
      </c>
      <c r="L40" s="99"/>
      <c r="M40" s="98">
        <f t="shared" si="1"/>
        <v>5</v>
      </c>
      <c r="N40" s="96" t="s">
        <v>338</v>
      </c>
    </row>
    <row r="41" spans="1:14" ht="36">
      <c r="A41" s="94">
        <v>15</v>
      </c>
      <c r="B41" s="95">
        <v>30954</v>
      </c>
      <c r="C41" s="82" t="s">
        <v>342</v>
      </c>
      <c r="D41" s="96" t="s">
        <v>335</v>
      </c>
      <c r="E41" s="97">
        <v>0.13</v>
      </c>
      <c r="F41" s="84" t="s">
        <v>343</v>
      </c>
      <c r="G41" s="84">
        <v>4.3899999999999997</v>
      </c>
      <c r="H41" s="98"/>
      <c r="I41" s="98"/>
      <c r="J41" s="84" t="s">
        <v>344</v>
      </c>
      <c r="K41" s="84">
        <v>20.149999999999999</v>
      </c>
      <c r="L41" s="99"/>
      <c r="M41" s="98">
        <f t="shared" si="1"/>
        <v>4.5899772209567198</v>
      </c>
      <c r="N41" s="96" t="s">
        <v>345</v>
      </c>
    </row>
    <row r="42" spans="1:14" ht="24">
      <c r="A42" s="94">
        <v>16</v>
      </c>
      <c r="B42" s="95">
        <v>40502</v>
      </c>
      <c r="C42" s="82" t="s">
        <v>346</v>
      </c>
      <c r="D42" s="96" t="s">
        <v>335</v>
      </c>
      <c r="E42" s="97">
        <v>1.1200000000000001</v>
      </c>
      <c r="F42" s="84" t="s">
        <v>347</v>
      </c>
      <c r="G42" s="84">
        <v>8.7799999999999994</v>
      </c>
      <c r="H42" s="98"/>
      <c r="I42" s="98"/>
      <c r="J42" s="84" t="s">
        <v>348</v>
      </c>
      <c r="K42" s="84">
        <v>50.4</v>
      </c>
      <c r="L42" s="99"/>
      <c r="M42" s="98">
        <f t="shared" si="1"/>
        <v>5.740318906605923</v>
      </c>
      <c r="N42" s="96" t="s">
        <v>338</v>
      </c>
    </row>
    <row r="43" spans="1:14" ht="24">
      <c r="A43" s="94">
        <v>17</v>
      </c>
      <c r="B43" s="95">
        <v>40504</v>
      </c>
      <c r="C43" s="82" t="s">
        <v>349</v>
      </c>
      <c r="D43" s="96" t="s">
        <v>335</v>
      </c>
      <c r="E43" s="97">
        <v>0.66</v>
      </c>
      <c r="F43" s="84" t="s">
        <v>350</v>
      </c>
      <c r="G43" s="84">
        <v>0.86</v>
      </c>
      <c r="H43" s="98"/>
      <c r="I43" s="98"/>
      <c r="J43" s="84" t="s">
        <v>351</v>
      </c>
      <c r="K43" s="84">
        <v>1.98</v>
      </c>
      <c r="L43" s="99"/>
      <c r="M43" s="98">
        <f t="shared" si="1"/>
        <v>2.3023255813953489</v>
      </c>
      <c r="N43" s="96" t="s">
        <v>338</v>
      </c>
    </row>
    <row r="44" spans="1:14" ht="24">
      <c r="A44" s="94">
        <v>18</v>
      </c>
      <c r="B44" s="95">
        <v>253100</v>
      </c>
      <c r="C44" s="82" t="s">
        <v>352</v>
      </c>
      <c r="D44" s="96" t="s">
        <v>335</v>
      </c>
      <c r="E44" s="97">
        <v>0.01</v>
      </c>
      <c r="F44" s="84" t="s">
        <v>353</v>
      </c>
      <c r="G44" s="84">
        <v>0.02</v>
      </c>
      <c r="H44" s="98"/>
      <c r="I44" s="98"/>
      <c r="J44" s="84" t="s">
        <v>354</v>
      </c>
      <c r="K44" s="84">
        <v>0.09</v>
      </c>
      <c r="L44" s="99"/>
      <c r="M44" s="98">
        <f t="shared" si="1"/>
        <v>4.5</v>
      </c>
      <c r="N44" s="96" t="s">
        <v>355</v>
      </c>
    </row>
    <row r="45" spans="1:14" ht="24">
      <c r="A45" s="94">
        <v>19</v>
      </c>
      <c r="B45" s="95">
        <v>330206</v>
      </c>
      <c r="C45" s="82" t="s">
        <v>356</v>
      </c>
      <c r="D45" s="96" t="s">
        <v>335</v>
      </c>
      <c r="E45" s="97">
        <v>0.2</v>
      </c>
      <c r="F45" s="84" t="s">
        <v>357</v>
      </c>
      <c r="G45" s="84">
        <v>0.46</v>
      </c>
      <c r="H45" s="98"/>
      <c r="I45" s="98"/>
      <c r="J45" s="84" t="s">
        <v>358</v>
      </c>
      <c r="K45" s="84">
        <v>2.2000000000000002</v>
      </c>
      <c r="L45" s="99"/>
      <c r="M45" s="98">
        <f t="shared" si="1"/>
        <v>4.7826086956521738</v>
      </c>
      <c r="N45" s="96" t="s">
        <v>338</v>
      </c>
    </row>
    <row r="46" spans="1:14" ht="24">
      <c r="A46" s="94">
        <v>20</v>
      </c>
      <c r="B46" s="95">
        <v>400001</v>
      </c>
      <c r="C46" s="82" t="s">
        <v>359</v>
      </c>
      <c r="D46" s="96" t="s">
        <v>335</v>
      </c>
      <c r="E46" s="97">
        <v>0.18</v>
      </c>
      <c r="F46" s="84" t="s">
        <v>360</v>
      </c>
      <c r="G46" s="84">
        <v>18.57</v>
      </c>
      <c r="H46" s="98"/>
      <c r="I46" s="98"/>
      <c r="J46" s="84" t="s">
        <v>361</v>
      </c>
      <c r="K46" s="84">
        <v>102.6</v>
      </c>
      <c r="L46" s="99"/>
      <c r="M46" s="98">
        <f t="shared" si="1"/>
        <v>5.5250403877221324</v>
      </c>
      <c r="N46" s="96" t="s">
        <v>338</v>
      </c>
    </row>
    <row r="47" spans="1:14" ht="19.350000000000001" customHeight="1">
      <c r="A47" s="117" t="s">
        <v>362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</row>
    <row r="48" spans="1:14" ht="36">
      <c r="A48" s="94">
        <v>21</v>
      </c>
      <c r="B48" s="95" t="s">
        <v>363</v>
      </c>
      <c r="C48" s="82" t="s">
        <v>364</v>
      </c>
      <c r="D48" s="96" t="s">
        <v>365</v>
      </c>
      <c r="E48" s="97">
        <v>7.5739999999999998</v>
      </c>
      <c r="F48" s="84" t="s">
        <v>366</v>
      </c>
      <c r="G48" s="84">
        <v>98.54</v>
      </c>
      <c r="H48" s="98">
        <v>71</v>
      </c>
      <c r="I48" s="98">
        <v>537.75</v>
      </c>
      <c r="J48" s="84" t="s">
        <v>367</v>
      </c>
      <c r="K48" s="84">
        <v>557.14</v>
      </c>
      <c r="L48" s="99"/>
      <c r="M48" s="98">
        <f t="shared" ref="M48:M81" si="2">IF(ISNUMBER(K48/G48),IF(NOT(K48/G48=0),K48/G48, " "), " ")</f>
        <v>5.6539476354779783</v>
      </c>
      <c r="N48" s="96" t="s">
        <v>368</v>
      </c>
    </row>
    <row r="49" spans="1:14" ht="36">
      <c r="A49" s="94">
        <v>22</v>
      </c>
      <c r="B49" s="95" t="s">
        <v>369</v>
      </c>
      <c r="C49" s="82" t="s">
        <v>370</v>
      </c>
      <c r="D49" s="96" t="s">
        <v>371</v>
      </c>
      <c r="E49" s="97">
        <v>2.0000000000000001E-4</v>
      </c>
      <c r="F49" s="84" t="s">
        <v>372</v>
      </c>
      <c r="G49" s="84">
        <v>7.01</v>
      </c>
      <c r="H49" s="98">
        <v>81514</v>
      </c>
      <c r="I49" s="98">
        <v>16.3</v>
      </c>
      <c r="J49" s="84" t="s">
        <v>373</v>
      </c>
      <c r="K49" s="84">
        <v>16.649999999999999</v>
      </c>
      <c r="L49" s="99"/>
      <c r="M49" s="98">
        <f t="shared" si="2"/>
        <v>2.3751783166904419</v>
      </c>
      <c r="N49" s="96" t="s">
        <v>374</v>
      </c>
    </row>
    <row r="50" spans="1:14" ht="60">
      <c r="A50" s="94">
        <v>23</v>
      </c>
      <c r="B50" s="95" t="s">
        <v>375</v>
      </c>
      <c r="C50" s="82" t="s">
        <v>376</v>
      </c>
      <c r="D50" s="96" t="s">
        <v>371</v>
      </c>
      <c r="E50" s="97">
        <v>1E-4</v>
      </c>
      <c r="F50" s="84" t="s">
        <v>377</v>
      </c>
      <c r="G50" s="84">
        <v>0.99</v>
      </c>
      <c r="H50" s="98">
        <v>52825.65</v>
      </c>
      <c r="I50" s="98">
        <v>5.28</v>
      </c>
      <c r="J50" s="84" t="s">
        <v>378</v>
      </c>
      <c r="K50" s="84">
        <v>5.4</v>
      </c>
      <c r="L50" s="99"/>
      <c r="M50" s="98">
        <f t="shared" si="2"/>
        <v>5.454545454545455</v>
      </c>
      <c r="N50" s="96" t="s">
        <v>379</v>
      </c>
    </row>
    <row r="51" spans="1:14" ht="24">
      <c r="A51" s="94">
        <v>24</v>
      </c>
      <c r="B51" s="95" t="s">
        <v>380</v>
      </c>
      <c r="C51" s="82" t="s">
        <v>381</v>
      </c>
      <c r="D51" s="96" t="s">
        <v>371</v>
      </c>
      <c r="E51" s="97">
        <v>1E-4</v>
      </c>
      <c r="F51" s="84" t="s">
        <v>382</v>
      </c>
      <c r="G51" s="84">
        <v>2.68</v>
      </c>
      <c r="H51" s="98">
        <v>88980</v>
      </c>
      <c r="I51" s="98">
        <v>8.9</v>
      </c>
      <c r="J51" s="84" t="s">
        <v>383</v>
      </c>
      <c r="K51" s="84">
        <v>9.09</v>
      </c>
      <c r="L51" s="99"/>
      <c r="M51" s="98">
        <f t="shared" si="2"/>
        <v>3.3917910447761193</v>
      </c>
      <c r="N51" s="96" t="s">
        <v>384</v>
      </c>
    </row>
    <row r="52" spans="1:14" ht="24">
      <c r="A52" s="94">
        <v>25</v>
      </c>
      <c r="B52" s="95" t="s">
        <v>385</v>
      </c>
      <c r="C52" s="82" t="s">
        <v>386</v>
      </c>
      <c r="D52" s="96" t="s">
        <v>387</v>
      </c>
      <c r="E52" s="97">
        <v>0.1239</v>
      </c>
      <c r="F52" s="84" t="s">
        <v>388</v>
      </c>
      <c r="G52" s="84">
        <v>0.76</v>
      </c>
      <c r="H52" s="98">
        <v>41.25</v>
      </c>
      <c r="I52" s="98">
        <v>5.1100000000000003</v>
      </c>
      <c r="J52" s="84" t="s">
        <v>389</v>
      </c>
      <c r="K52" s="84">
        <v>5.45</v>
      </c>
      <c r="L52" s="99"/>
      <c r="M52" s="98">
        <f t="shared" si="2"/>
        <v>7.1710526315789478</v>
      </c>
      <c r="N52" s="96" t="s">
        <v>390</v>
      </c>
    </row>
    <row r="53" spans="1:14" ht="36">
      <c r="A53" s="94">
        <v>26</v>
      </c>
      <c r="B53" s="95" t="s">
        <v>391</v>
      </c>
      <c r="C53" s="82" t="s">
        <v>392</v>
      </c>
      <c r="D53" s="96" t="s">
        <v>371</v>
      </c>
      <c r="E53" s="97">
        <v>2.0000000000000001E-4</v>
      </c>
      <c r="F53" s="84" t="s">
        <v>393</v>
      </c>
      <c r="G53" s="84">
        <v>3.66</v>
      </c>
      <c r="H53" s="98">
        <v>60646.19</v>
      </c>
      <c r="I53" s="98">
        <v>12.12</v>
      </c>
      <c r="J53" s="84" t="s">
        <v>394</v>
      </c>
      <c r="K53" s="84">
        <v>12.4</v>
      </c>
      <c r="L53" s="99"/>
      <c r="M53" s="98">
        <f t="shared" si="2"/>
        <v>3.3879781420765025</v>
      </c>
      <c r="N53" s="96" t="s">
        <v>395</v>
      </c>
    </row>
    <row r="54" spans="1:14" ht="36">
      <c r="A54" s="94">
        <v>27</v>
      </c>
      <c r="B54" s="95" t="s">
        <v>396</v>
      </c>
      <c r="C54" s="82" t="s">
        <v>397</v>
      </c>
      <c r="D54" s="96" t="s">
        <v>371</v>
      </c>
      <c r="E54" s="97">
        <v>2.9999999999999997E-4</v>
      </c>
      <c r="F54" s="84" t="s">
        <v>398</v>
      </c>
      <c r="G54" s="84">
        <v>3.06</v>
      </c>
      <c r="H54" s="98">
        <v>48900</v>
      </c>
      <c r="I54" s="98">
        <v>14.67</v>
      </c>
      <c r="J54" s="84" t="s">
        <v>399</v>
      </c>
      <c r="K54" s="84">
        <v>15</v>
      </c>
      <c r="L54" s="99"/>
      <c r="M54" s="98">
        <f t="shared" si="2"/>
        <v>4.9019607843137258</v>
      </c>
      <c r="N54" s="96" t="s">
        <v>400</v>
      </c>
    </row>
    <row r="55" spans="1:14" ht="24">
      <c r="A55" s="94">
        <v>28</v>
      </c>
      <c r="B55" s="95" t="s">
        <v>401</v>
      </c>
      <c r="C55" s="82" t="s">
        <v>402</v>
      </c>
      <c r="D55" s="96" t="s">
        <v>371</v>
      </c>
      <c r="E55" s="97">
        <v>4.0000000000000002E-4</v>
      </c>
      <c r="F55" s="84" t="s">
        <v>403</v>
      </c>
      <c r="G55" s="84">
        <v>4.1500000000000004</v>
      </c>
      <c r="H55" s="98">
        <v>39646.28</v>
      </c>
      <c r="I55" s="98">
        <v>15.85</v>
      </c>
      <c r="J55" s="84" t="s">
        <v>404</v>
      </c>
      <c r="K55" s="84">
        <v>16.23</v>
      </c>
      <c r="L55" s="99"/>
      <c r="M55" s="98">
        <f t="shared" si="2"/>
        <v>3.9108433734939756</v>
      </c>
      <c r="N55" s="96" t="s">
        <v>405</v>
      </c>
    </row>
    <row r="56" spans="1:14" ht="24">
      <c r="A56" s="94">
        <v>29</v>
      </c>
      <c r="B56" s="95" t="s">
        <v>406</v>
      </c>
      <c r="C56" s="82" t="s">
        <v>407</v>
      </c>
      <c r="D56" s="96" t="s">
        <v>371</v>
      </c>
      <c r="E56" s="97">
        <v>4.0000000000000002E-4</v>
      </c>
      <c r="F56" s="84" t="s">
        <v>408</v>
      </c>
      <c r="G56" s="84">
        <v>4.2699999999999996</v>
      </c>
      <c r="H56" s="98">
        <v>53556.78</v>
      </c>
      <c r="I56" s="98">
        <v>21.43</v>
      </c>
      <c r="J56" s="84" t="s">
        <v>409</v>
      </c>
      <c r="K56" s="84">
        <v>21.89</v>
      </c>
      <c r="L56" s="99"/>
      <c r="M56" s="98">
        <f t="shared" si="2"/>
        <v>5.1264637002341926</v>
      </c>
      <c r="N56" s="96" t="s">
        <v>410</v>
      </c>
    </row>
    <row r="57" spans="1:14" ht="36">
      <c r="A57" s="94">
        <v>30</v>
      </c>
      <c r="B57" s="95" t="s">
        <v>411</v>
      </c>
      <c r="C57" s="82" t="s">
        <v>412</v>
      </c>
      <c r="D57" s="96" t="s">
        <v>387</v>
      </c>
      <c r="E57" s="97">
        <v>5.7700000000000001E-2</v>
      </c>
      <c r="F57" s="84" t="s">
        <v>413</v>
      </c>
      <c r="G57" s="84">
        <v>5.82</v>
      </c>
      <c r="H57" s="98">
        <v>328</v>
      </c>
      <c r="I57" s="98">
        <v>18.93</v>
      </c>
      <c r="J57" s="84" t="s">
        <v>414</v>
      </c>
      <c r="K57" s="84">
        <v>19.510000000000002</v>
      </c>
      <c r="L57" s="99"/>
      <c r="M57" s="98">
        <f t="shared" si="2"/>
        <v>3.3522336769759451</v>
      </c>
      <c r="N57" s="96" t="s">
        <v>415</v>
      </c>
    </row>
    <row r="58" spans="1:14" ht="24">
      <c r="A58" s="94">
        <v>31</v>
      </c>
      <c r="B58" s="95" t="s">
        <v>416</v>
      </c>
      <c r="C58" s="82" t="s">
        <v>417</v>
      </c>
      <c r="D58" s="96" t="s">
        <v>418</v>
      </c>
      <c r="E58" s="97">
        <v>8.8700000000000001E-2</v>
      </c>
      <c r="F58" s="84" t="s">
        <v>419</v>
      </c>
      <c r="G58" s="84">
        <v>3.76</v>
      </c>
      <c r="H58" s="98">
        <v>128.38999999999999</v>
      </c>
      <c r="I58" s="98">
        <v>11.38</v>
      </c>
      <c r="J58" s="84" t="s">
        <v>420</v>
      </c>
      <c r="K58" s="84">
        <v>11.63</v>
      </c>
      <c r="L58" s="99"/>
      <c r="M58" s="98">
        <f t="shared" si="2"/>
        <v>3.0930851063829792</v>
      </c>
      <c r="N58" s="96" t="s">
        <v>421</v>
      </c>
    </row>
    <row r="59" spans="1:14" ht="24">
      <c r="A59" s="94">
        <v>32</v>
      </c>
      <c r="B59" s="95" t="s">
        <v>422</v>
      </c>
      <c r="C59" s="82" t="s">
        <v>423</v>
      </c>
      <c r="D59" s="96" t="s">
        <v>365</v>
      </c>
      <c r="E59" s="97">
        <v>0.28050000000000003</v>
      </c>
      <c r="F59" s="84" t="s">
        <v>424</v>
      </c>
      <c r="G59" s="84">
        <v>2.12</v>
      </c>
      <c r="H59" s="98">
        <v>26.61</v>
      </c>
      <c r="I59" s="98">
        <v>7.46</v>
      </c>
      <c r="J59" s="84" t="s">
        <v>425</v>
      </c>
      <c r="K59" s="84">
        <v>7.68</v>
      </c>
      <c r="L59" s="99"/>
      <c r="M59" s="98">
        <f t="shared" si="2"/>
        <v>3.6226415094339619</v>
      </c>
      <c r="N59" s="96" t="s">
        <v>426</v>
      </c>
    </row>
    <row r="60" spans="1:14" ht="36">
      <c r="A60" s="94">
        <v>33</v>
      </c>
      <c r="B60" s="95" t="s">
        <v>427</v>
      </c>
      <c r="C60" s="82" t="s">
        <v>428</v>
      </c>
      <c r="D60" s="96" t="s">
        <v>371</v>
      </c>
      <c r="E60" s="97">
        <v>5.5999999999999999E-3</v>
      </c>
      <c r="F60" s="84" t="s">
        <v>429</v>
      </c>
      <c r="G60" s="84">
        <v>65.97</v>
      </c>
      <c r="H60" s="98">
        <v>30079</v>
      </c>
      <c r="I60" s="98">
        <v>168.44</v>
      </c>
      <c r="J60" s="84" t="s">
        <v>430</v>
      </c>
      <c r="K60" s="84">
        <v>172.35</v>
      </c>
      <c r="L60" s="99"/>
      <c r="M60" s="98">
        <f t="shared" si="2"/>
        <v>2.612551159618008</v>
      </c>
      <c r="N60" s="96" t="s">
        <v>431</v>
      </c>
    </row>
    <row r="61" spans="1:14" ht="24">
      <c r="A61" s="94">
        <v>34</v>
      </c>
      <c r="B61" s="95" t="s">
        <v>432</v>
      </c>
      <c r="C61" s="82" t="s">
        <v>433</v>
      </c>
      <c r="D61" s="96" t="s">
        <v>371</v>
      </c>
      <c r="E61" s="97">
        <v>2.9999999999999997E-4</v>
      </c>
      <c r="F61" s="84" t="s">
        <v>434</v>
      </c>
      <c r="G61" s="84">
        <v>0.71</v>
      </c>
      <c r="H61" s="98">
        <v>18122.03</v>
      </c>
      <c r="I61" s="98">
        <v>5.44</v>
      </c>
      <c r="J61" s="84" t="s">
        <v>435</v>
      </c>
      <c r="K61" s="84">
        <v>5.57</v>
      </c>
      <c r="L61" s="99"/>
      <c r="M61" s="98">
        <f t="shared" si="2"/>
        <v>7.8450704225352119</v>
      </c>
      <c r="N61" s="96" t="s">
        <v>436</v>
      </c>
    </row>
    <row r="62" spans="1:14" ht="60">
      <c r="A62" s="94">
        <v>35</v>
      </c>
      <c r="B62" s="95" t="s">
        <v>437</v>
      </c>
      <c r="C62" s="82" t="s">
        <v>438</v>
      </c>
      <c r="D62" s="96" t="s">
        <v>439</v>
      </c>
      <c r="E62" s="97">
        <v>5.35</v>
      </c>
      <c r="F62" s="84" t="s">
        <v>440</v>
      </c>
      <c r="G62" s="84">
        <v>65.8</v>
      </c>
      <c r="H62" s="98">
        <v>39.79</v>
      </c>
      <c r="I62" s="98">
        <v>212.88</v>
      </c>
      <c r="J62" s="84" t="s">
        <v>441</v>
      </c>
      <c r="K62" s="84">
        <v>217.96</v>
      </c>
      <c r="L62" s="99"/>
      <c r="M62" s="98">
        <f t="shared" si="2"/>
        <v>3.3124620060790275</v>
      </c>
      <c r="N62" s="96" t="s">
        <v>442</v>
      </c>
    </row>
    <row r="63" spans="1:14" ht="60">
      <c r="A63" s="94">
        <v>36</v>
      </c>
      <c r="B63" s="95" t="s">
        <v>443</v>
      </c>
      <c r="C63" s="82" t="s">
        <v>444</v>
      </c>
      <c r="D63" s="96" t="s">
        <v>439</v>
      </c>
      <c r="E63" s="97">
        <v>1.605</v>
      </c>
      <c r="F63" s="84" t="s">
        <v>445</v>
      </c>
      <c r="G63" s="84">
        <v>36.590000000000003</v>
      </c>
      <c r="H63" s="98">
        <v>74.06</v>
      </c>
      <c r="I63" s="98">
        <v>118.87</v>
      </c>
      <c r="J63" s="84" t="s">
        <v>446</v>
      </c>
      <c r="K63" s="84">
        <v>121.71</v>
      </c>
      <c r="L63" s="99"/>
      <c r="M63" s="98">
        <f t="shared" si="2"/>
        <v>3.3263186663022677</v>
      </c>
      <c r="N63" s="96" t="s">
        <v>447</v>
      </c>
    </row>
    <row r="64" spans="1:14" ht="60">
      <c r="A64" s="94">
        <v>37</v>
      </c>
      <c r="B64" s="95" t="s">
        <v>448</v>
      </c>
      <c r="C64" s="82" t="s">
        <v>449</v>
      </c>
      <c r="D64" s="96" t="s">
        <v>439</v>
      </c>
      <c r="E64" s="97">
        <v>3.21</v>
      </c>
      <c r="F64" s="84" t="s">
        <v>450</v>
      </c>
      <c r="G64" s="84">
        <v>91.16</v>
      </c>
      <c r="H64" s="98">
        <v>92.03</v>
      </c>
      <c r="I64" s="98">
        <v>295.42</v>
      </c>
      <c r="J64" s="84" t="s">
        <v>451</v>
      </c>
      <c r="K64" s="84">
        <v>302.48</v>
      </c>
      <c r="L64" s="99"/>
      <c r="M64" s="98">
        <f t="shared" si="2"/>
        <v>3.3181219833260207</v>
      </c>
      <c r="N64" s="96" t="s">
        <v>452</v>
      </c>
    </row>
    <row r="65" spans="1:14" ht="60">
      <c r="A65" s="94">
        <v>38</v>
      </c>
      <c r="B65" s="95" t="s">
        <v>453</v>
      </c>
      <c r="C65" s="82" t="s">
        <v>454</v>
      </c>
      <c r="D65" s="96" t="s">
        <v>439</v>
      </c>
      <c r="E65" s="97">
        <v>1.605</v>
      </c>
      <c r="F65" s="84" t="s">
        <v>455</v>
      </c>
      <c r="G65" s="84">
        <v>51.84</v>
      </c>
      <c r="H65" s="98">
        <v>104.98</v>
      </c>
      <c r="I65" s="98">
        <v>168.49</v>
      </c>
      <c r="J65" s="84" t="s">
        <v>456</v>
      </c>
      <c r="K65" s="84">
        <v>172.54</v>
      </c>
      <c r="L65" s="99"/>
      <c r="M65" s="98">
        <f t="shared" si="2"/>
        <v>3.3283179012345676</v>
      </c>
      <c r="N65" s="96" t="s">
        <v>457</v>
      </c>
    </row>
    <row r="66" spans="1:14" ht="60">
      <c r="A66" s="94">
        <v>39</v>
      </c>
      <c r="B66" s="95" t="s">
        <v>458</v>
      </c>
      <c r="C66" s="82" t="s">
        <v>459</v>
      </c>
      <c r="D66" s="96" t="s">
        <v>439</v>
      </c>
      <c r="E66" s="97">
        <v>3.9119999999999999</v>
      </c>
      <c r="F66" s="84" t="s">
        <v>460</v>
      </c>
      <c r="G66" s="84">
        <v>112.9</v>
      </c>
      <c r="H66" s="98">
        <v>57.17</v>
      </c>
      <c r="I66" s="98">
        <v>223.65</v>
      </c>
      <c r="J66" s="84" t="s">
        <v>461</v>
      </c>
      <c r="K66" s="84">
        <v>228.23</v>
      </c>
      <c r="L66" s="99"/>
      <c r="M66" s="98">
        <f t="shared" si="2"/>
        <v>2.0215234720992026</v>
      </c>
      <c r="N66" s="96" t="s">
        <v>462</v>
      </c>
    </row>
    <row r="67" spans="1:14" ht="36">
      <c r="A67" s="94">
        <v>40</v>
      </c>
      <c r="B67" s="95" t="s">
        <v>463</v>
      </c>
      <c r="C67" s="82" t="s">
        <v>464</v>
      </c>
      <c r="D67" s="96" t="s">
        <v>371</v>
      </c>
      <c r="E67" s="97">
        <v>2.5000000000000001E-3</v>
      </c>
      <c r="F67" s="84" t="s">
        <v>465</v>
      </c>
      <c r="G67" s="84">
        <v>36.21</v>
      </c>
      <c r="H67" s="98">
        <v>49632</v>
      </c>
      <c r="I67" s="98">
        <v>124.09</v>
      </c>
      <c r="J67" s="84" t="s">
        <v>466</v>
      </c>
      <c r="K67" s="84">
        <v>126.76</v>
      </c>
      <c r="L67" s="99"/>
      <c r="M67" s="98">
        <f t="shared" si="2"/>
        <v>3.5006904170118753</v>
      </c>
      <c r="N67" s="96" t="s">
        <v>467</v>
      </c>
    </row>
    <row r="68" spans="1:14" ht="36">
      <c r="A68" s="94">
        <v>41</v>
      </c>
      <c r="B68" s="95" t="s">
        <v>468</v>
      </c>
      <c r="C68" s="82" t="s">
        <v>469</v>
      </c>
      <c r="D68" s="96" t="s">
        <v>470</v>
      </c>
      <c r="E68" s="97">
        <v>6.5500000000000003E-2</v>
      </c>
      <c r="F68" s="84" t="s">
        <v>471</v>
      </c>
      <c r="G68" s="84">
        <v>18.079999999999998</v>
      </c>
      <c r="H68" s="98">
        <v>1425</v>
      </c>
      <c r="I68" s="98">
        <v>93.34</v>
      </c>
      <c r="J68" s="84" t="s">
        <v>472</v>
      </c>
      <c r="K68" s="84">
        <v>95.32</v>
      </c>
      <c r="L68" s="99"/>
      <c r="M68" s="98">
        <f t="shared" si="2"/>
        <v>5.2721238938053094</v>
      </c>
      <c r="N68" s="96" t="s">
        <v>473</v>
      </c>
    </row>
    <row r="69" spans="1:14" ht="36">
      <c r="A69" s="94">
        <v>42</v>
      </c>
      <c r="B69" s="95" t="s">
        <v>474</v>
      </c>
      <c r="C69" s="82" t="s">
        <v>475</v>
      </c>
      <c r="D69" s="96" t="s">
        <v>470</v>
      </c>
      <c r="E69" s="97">
        <v>6.5500000000000003E-2</v>
      </c>
      <c r="F69" s="84" t="s">
        <v>476</v>
      </c>
      <c r="G69" s="84">
        <v>30.2</v>
      </c>
      <c r="H69" s="98">
        <v>2137.5</v>
      </c>
      <c r="I69" s="98">
        <v>140.01</v>
      </c>
      <c r="J69" s="84" t="s">
        <v>477</v>
      </c>
      <c r="K69" s="84">
        <v>142.97999999999999</v>
      </c>
      <c r="L69" s="99"/>
      <c r="M69" s="98">
        <f t="shared" si="2"/>
        <v>4.734437086092715</v>
      </c>
      <c r="N69" s="96" t="s">
        <v>478</v>
      </c>
    </row>
    <row r="70" spans="1:14" ht="48">
      <c r="A70" s="94">
        <v>43</v>
      </c>
      <c r="B70" s="95" t="s">
        <v>479</v>
      </c>
      <c r="C70" s="82" t="s">
        <v>480</v>
      </c>
      <c r="D70" s="96" t="s">
        <v>439</v>
      </c>
      <c r="E70" s="97">
        <v>0.28000000000000003</v>
      </c>
      <c r="F70" s="84" t="s">
        <v>481</v>
      </c>
      <c r="G70" s="84">
        <v>3.25</v>
      </c>
      <c r="H70" s="98">
        <v>22.1</v>
      </c>
      <c r="I70" s="98">
        <v>6.19</v>
      </c>
      <c r="J70" s="84" t="s">
        <v>482</v>
      </c>
      <c r="K70" s="84">
        <v>6.31</v>
      </c>
      <c r="L70" s="99"/>
      <c r="M70" s="98">
        <f t="shared" si="2"/>
        <v>1.9415384615384614</v>
      </c>
      <c r="N70" s="96" t="s">
        <v>483</v>
      </c>
    </row>
    <row r="71" spans="1:14" ht="60">
      <c r="A71" s="94">
        <v>44</v>
      </c>
      <c r="B71" s="95" t="s">
        <v>484</v>
      </c>
      <c r="C71" s="82" t="s">
        <v>485</v>
      </c>
      <c r="D71" s="96" t="s">
        <v>439</v>
      </c>
      <c r="E71" s="97">
        <v>1</v>
      </c>
      <c r="F71" s="84" t="s">
        <v>486</v>
      </c>
      <c r="G71" s="84">
        <v>85.77</v>
      </c>
      <c r="H71" s="98">
        <v>249</v>
      </c>
      <c r="I71" s="98">
        <v>249</v>
      </c>
      <c r="J71" s="84" t="s">
        <v>487</v>
      </c>
      <c r="K71" s="84">
        <v>254.34</v>
      </c>
      <c r="L71" s="99"/>
      <c r="M71" s="98">
        <f t="shared" si="2"/>
        <v>2.9653725078698847</v>
      </c>
      <c r="N71" s="96" t="s">
        <v>488</v>
      </c>
    </row>
    <row r="72" spans="1:14" ht="48">
      <c r="A72" s="94">
        <v>45</v>
      </c>
      <c r="B72" s="95" t="s">
        <v>489</v>
      </c>
      <c r="C72" s="82" t="s">
        <v>490</v>
      </c>
      <c r="D72" s="96" t="s">
        <v>439</v>
      </c>
      <c r="E72" s="97">
        <v>1.198</v>
      </c>
      <c r="F72" s="84" t="s">
        <v>491</v>
      </c>
      <c r="G72" s="84">
        <v>165.61</v>
      </c>
      <c r="H72" s="98">
        <v>885.63</v>
      </c>
      <c r="I72" s="98">
        <v>1060.98</v>
      </c>
      <c r="J72" s="84" t="s">
        <v>492</v>
      </c>
      <c r="K72" s="84">
        <v>1084.08</v>
      </c>
      <c r="L72" s="99"/>
      <c r="M72" s="98">
        <f t="shared" si="2"/>
        <v>6.5459815228548992</v>
      </c>
      <c r="N72" s="96" t="s">
        <v>493</v>
      </c>
    </row>
    <row r="73" spans="1:14" ht="36">
      <c r="A73" s="94">
        <v>46</v>
      </c>
      <c r="B73" s="95" t="s">
        <v>494</v>
      </c>
      <c r="C73" s="82" t="s">
        <v>495</v>
      </c>
      <c r="D73" s="96" t="s">
        <v>387</v>
      </c>
      <c r="E73" s="97">
        <v>1.2999999999999999E-3</v>
      </c>
      <c r="F73" s="84" t="s">
        <v>496</v>
      </c>
      <c r="G73" s="84">
        <v>0.82</v>
      </c>
      <c r="H73" s="98">
        <v>2521</v>
      </c>
      <c r="I73" s="98">
        <v>3.28</v>
      </c>
      <c r="J73" s="84" t="s">
        <v>497</v>
      </c>
      <c r="K73" s="84">
        <v>3.83</v>
      </c>
      <c r="L73" s="99"/>
      <c r="M73" s="98">
        <f t="shared" si="2"/>
        <v>4.6707317073170733</v>
      </c>
      <c r="N73" s="96" t="s">
        <v>498</v>
      </c>
    </row>
    <row r="74" spans="1:14" ht="36">
      <c r="A74" s="94">
        <v>47</v>
      </c>
      <c r="B74" s="95" t="s">
        <v>499</v>
      </c>
      <c r="C74" s="82" t="s">
        <v>500</v>
      </c>
      <c r="D74" s="96" t="s">
        <v>371</v>
      </c>
      <c r="E74" s="97">
        <v>1.2999999999999999E-3</v>
      </c>
      <c r="F74" s="84" t="s">
        <v>501</v>
      </c>
      <c r="G74" s="84">
        <v>32.36</v>
      </c>
      <c r="H74" s="98">
        <v>112499.5</v>
      </c>
      <c r="I74" s="98">
        <v>146.25</v>
      </c>
      <c r="J74" s="84" t="s">
        <v>502</v>
      </c>
      <c r="K74" s="84">
        <v>149.29</v>
      </c>
      <c r="L74" s="99"/>
      <c r="M74" s="98">
        <f t="shared" si="2"/>
        <v>4.613411619283065</v>
      </c>
      <c r="N74" s="96" t="s">
        <v>503</v>
      </c>
    </row>
    <row r="75" spans="1:14" ht="24">
      <c r="A75" s="94">
        <v>48</v>
      </c>
      <c r="B75" s="95" t="s">
        <v>504</v>
      </c>
      <c r="C75" s="82" t="s">
        <v>505</v>
      </c>
      <c r="D75" s="96" t="s">
        <v>418</v>
      </c>
      <c r="E75" s="97">
        <v>0.17499999999999999</v>
      </c>
      <c r="F75" s="84" t="s">
        <v>506</v>
      </c>
      <c r="G75" s="84">
        <v>4.6500000000000004</v>
      </c>
      <c r="H75" s="98">
        <v>184.77</v>
      </c>
      <c r="I75" s="98">
        <v>32.340000000000003</v>
      </c>
      <c r="J75" s="84" t="s">
        <v>507</v>
      </c>
      <c r="K75" s="84">
        <v>33</v>
      </c>
      <c r="L75" s="99"/>
      <c r="M75" s="98">
        <f t="shared" si="2"/>
        <v>7.0967741935483861</v>
      </c>
      <c r="N75" s="96" t="s">
        <v>508</v>
      </c>
    </row>
    <row r="76" spans="1:14" ht="24">
      <c r="A76" s="94">
        <v>49</v>
      </c>
      <c r="B76" s="95" t="s">
        <v>509</v>
      </c>
      <c r="C76" s="82" t="s">
        <v>510</v>
      </c>
      <c r="D76" s="96" t="s">
        <v>418</v>
      </c>
      <c r="E76" s="97">
        <v>0.9</v>
      </c>
      <c r="F76" s="84" t="s">
        <v>511</v>
      </c>
      <c r="G76" s="84">
        <v>23.67</v>
      </c>
      <c r="H76" s="98"/>
      <c r="I76" s="98"/>
      <c r="J76" s="84" t="s">
        <v>512</v>
      </c>
      <c r="K76" s="84">
        <v>108.57</v>
      </c>
      <c r="L76" s="99"/>
      <c r="M76" s="98">
        <f t="shared" si="2"/>
        <v>4.586818757921419</v>
      </c>
      <c r="N76" s="96"/>
    </row>
    <row r="77" spans="1:14" ht="48">
      <c r="A77" s="94">
        <v>50</v>
      </c>
      <c r="B77" s="95" t="s">
        <v>513</v>
      </c>
      <c r="C77" s="82" t="s">
        <v>514</v>
      </c>
      <c r="D77" s="96" t="s">
        <v>515</v>
      </c>
      <c r="E77" s="97">
        <v>1</v>
      </c>
      <c r="F77" s="84" t="s">
        <v>516</v>
      </c>
      <c r="G77" s="84">
        <v>131</v>
      </c>
      <c r="H77" s="98"/>
      <c r="I77" s="98"/>
      <c r="J77" s="84" t="s">
        <v>517</v>
      </c>
      <c r="K77" s="84">
        <v>318.52999999999997</v>
      </c>
      <c r="L77" s="99"/>
      <c r="M77" s="98">
        <f t="shared" si="2"/>
        <v>2.4315267175572517</v>
      </c>
      <c r="N77" s="96"/>
    </row>
    <row r="78" spans="1:14" ht="24">
      <c r="A78" s="94">
        <v>51</v>
      </c>
      <c r="B78" s="95" t="s">
        <v>518</v>
      </c>
      <c r="C78" s="82" t="s">
        <v>519</v>
      </c>
      <c r="D78" s="96" t="s">
        <v>515</v>
      </c>
      <c r="E78" s="97">
        <v>4</v>
      </c>
      <c r="F78" s="84" t="s">
        <v>520</v>
      </c>
      <c r="G78" s="84">
        <v>74.400000000000006</v>
      </c>
      <c r="H78" s="98"/>
      <c r="I78" s="98"/>
      <c r="J78" s="84" t="s">
        <v>521</v>
      </c>
      <c r="K78" s="84">
        <v>137.91999999999999</v>
      </c>
      <c r="L78" s="99"/>
      <c r="M78" s="98">
        <f t="shared" si="2"/>
        <v>1.8537634408602148</v>
      </c>
      <c r="N78" s="96"/>
    </row>
    <row r="79" spans="1:14" ht="24">
      <c r="A79" s="94">
        <v>52</v>
      </c>
      <c r="B79" s="95" t="s">
        <v>522</v>
      </c>
      <c r="C79" s="82" t="s">
        <v>523</v>
      </c>
      <c r="D79" s="96" t="s">
        <v>515</v>
      </c>
      <c r="E79" s="97">
        <v>2</v>
      </c>
      <c r="F79" s="84" t="s">
        <v>524</v>
      </c>
      <c r="G79" s="84">
        <v>4.9000000000000004</v>
      </c>
      <c r="H79" s="98"/>
      <c r="I79" s="98"/>
      <c r="J79" s="84" t="s">
        <v>525</v>
      </c>
      <c r="K79" s="84">
        <v>12.28</v>
      </c>
      <c r="L79" s="99"/>
      <c r="M79" s="98">
        <f t="shared" si="2"/>
        <v>2.5061224489795917</v>
      </c>
      <c r="N79" s="96"/>
    </row>
    <row r="80" spans="1:14" ht="24">
      <c r="A80" s="94">
        <v>53</v>
      </c>
      <c r="B80" s="95" t="s">
        <v>526</v>
      </c>
      <c r="C80" s="82" t="s">
        <v>527</v>
      </c>
      <c r="D80" s="96" t="s">
        <v>515</v>
      </c>
      <c r="E80" s="97">
        <v>2</v>
      </c>
      <c r="F80" s="84" t="s">
        <v>528</v>
      </c>
      <c r="G80" s="84">
        <v>1.9</v>
      </c>
      <c r="H80" s="98"/>
      <c r="I80" s="98"/>
      <c r="J80" s="84" t="s">
        <v>529</v>
      </c>
      <c r="K80" s="84">
        <v>8.4600000000000009</v>
      </c>
      <c r="L80" s="99"/>
      <c r="M80" s="98">
        <f t="shared" si="2"/>
        <v>4.4526315789473694</v>
      </c>
      <c r="N80" s="96"/>
    </row>
    <row r="81" spans="1:14" ht="48">
      <c r="A81" s="94">
        <v>54</v>
      </c>
      <c r="B81" s="95" t="s">
        <v>530</v>
      </c>
      <c r="C81" s="82" t="s">
        <v>531</v>
      </c>
      <c r="D81" s="96" t="s">
        <v>515</v>
      </c>
      <c r="E81" s="97">
        <v>2</v>
      </c>
      <c r="F81" s="84" t="s">
        <v>532</v>
      </c>
      <c r="G81" s="84">
        <v>24.92</v>
      </c>
      <c r="H81" s="98"/>
      <c r="I81" s="98"/>
      <c r="J81" s="84" t="s">
        <v>533</v>
      </c>
      <c r="K81" s="84">
        <v>58.44</v>
      </c>
      <c r="L81" s="99"/>
      <c r="M81" s="98">
        <f t="shared" si="2"/>
        <v>2.3451043338683784</v>
      </c>
      <c r="N81" s="96"/>
    </row>
    <row r="82" spans="1:14" ht="19.350000000000001" customHeight="1">
      <c r="A82" s="154" t="s">
        <v>534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</row>
    <row r="83" spans="1:14" ht="19.350000000000001" customHeight="1">
      <c r="A83" s="117" t="s">
        <v>362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</row>
    <row r="84" spans="1:14" ht="24">
      <c r="A84" s="94">
        <v>55</v>
      </c>
      <c r="B84" s="95" t="s">
        <v>535</v>
      </c>
      <c r="C84" s="82" t="s">
        <v>536</v>
      </c>
      <c r="D84" s="96" t="s">
        <v>515</v>
      </c>
      <c r="E84" s="97">
        <v>9</v>
      </c>
      <c r="F84" s="84" t="s">
        <v>332</v>
      </c>
      <c r="G84" s="84"/>
      <c r="H84" s="98"/>
      <c r="I84" s="98"/>
      <c r="J84" s="84" t="s">
        <v>332</v>
      </c>
      <c r="K84" s="84"/>
      <c r="L84" s="99"/>
      <c r="M84" s="98" t="str">
        <f>IF(ISNUMBER(K84/G84),IF(NOT(K84/G84=0),K84/G84, " "), " ")</f>
        <v xml:space="preserve"> </v>
      </c>
      <c r="N84" s="96"/>
    </row>
    <row r="85" spans="1:14" ht="24">
      <c r="A85" s="94">
        <v>56</v>
      </c>
      <c r="B85" s="95" t="s">
        <v>537</v>
      </c>
      <c r="C85" s="82" t="s">
        <v>538</v>
      </c>
      <c r="D85" s="96" t="s">
        <v>539</v>
      </c>
      <c r="E85" s="97">
        <v>2.59</v>
      </c>
      <c r="F85" s="84" t="s">
        <v>332</v>
      </c>
      <c r="G85" s="84"/>
      <c r="H85" s="98"/>
      <c r="I85" s="98"/>
      <c r="J85" s="84" t="s">
        <v>332</v>
      </c>
      <c r="K85" s="84"/>
      <c r="L85" s="99"/>
      <c r="M85" s="98" t="str">
        <f>IF(ISNUMBER(K85/G85),IF(NOT(K85/G85=0),K85/G85, " "), " ")</f>
        <v xml:space="preserve"> </v>
      </c>
      <c r="N85" s="96"/>
    </row>
    <row r="86" spans="1:14" ht="24">
      <c r="A86" s="94">
        <v>57</v>
      </c>
      <c r="B86" s="95" t="s">
        <v>540</v>
      </c>
      <c r="C86" s="82" t="s">
        <v>541</v>
      </c>
      <c r="D86" s="96" t="s">
        <v>371</v>
      </c>
      <c r="E86" s="97">
        <v>2.4E-2</v>
      </c>
      <c r="F86" s="84" t="s">
        <v>332</v>
      </c>
      <c r="G86" s="84"/>
      <c r="H86" s="98"/>
      <c r="I86" s="98"/>
      <c r="J86" s="84" t="s">
        <v>332</v>
      </c>
      <c r="K86" s="84"/>
      <c r="L86" s="99"/>
      <c r="M86" s="98" t="str">
        <f>IF(ISNUMBER(K86/G86),IF(NOT(K86/G86=0),K86/G86, " "), " ")</f>
        <v xml:space="preserve"> </v>
      </c>
      <c r="N86" s="96"/>
    </row>
    <row r="87" spans="1:14" ht="24">
      <c r="A87" s="100">
        <v>58</v>
      </c>
      <c r="B87" s="101" t="s">
        <v>542</v>
      </c>
      <c r="C87" s="88" t="s">
        <v>543</v>
      </c>
      <c r="D87" s="102" t="s">
        <v>371</v>
      </c>
      <c r="E87" s="103">
        <v>8.5999999999999993E-2</v>
      </c>
      <c r="F87" s="90" t="s">
        <v>332</v>
      </c>
      <c r="G87" s="90"/>
      <c r="H87" s="104"/>
      <c r="I87" s="104"/>
      <c r="J87" s="90" t="s">
        <v>332</v>
      </c>
      <c r="K87" s="90"/>
      <c r="L87" s="105"/>
      <c r="M87" s="104" t="str">
        <f>IF(ISNUMBER(K87/G87),IF(NOT(K87/G87=0),K87/G87, " "), " ")</f>
        <v xml:space="preserve"> </v>
      </c>
      <c r="N87" s="102"/>
    </row>
    <row r="88" spans="1:14">
      <c r="A88" s="113" t="s">
        <v>263</v>
      </c>
      <c r="B88" s="114"/>
      <c r="C88" s="114"/>
      <c r="D88" s="114"/>
      <c r="E88" s="114"/>
      <c r="F88" s="114"/>
      <c r="G88" s="106">
        <v>1827</v>
      </c>
      <c r="H88" s="107"/>
      <c r="I88" s="107"/>
      <c r="J88" s="107"/>
      <c r="K88" s="106">
        <v>11653</v>
      </c>
      <c r="L88" s="108"/>
      <c r="M88" s="106">
        <f t="shared" ref="M88:M103" ca="1" si="3">IF(ISNUMBER(INDIRECT("K" &amp; ROW())/INDIRECT("G" &amp; ROW())),INDIRECT("K" &amp; ROW())/INDIRECT("G" &amp; ROW()), " ")</f>
        <v>6.3782156540777226</v>
      </c>
      <c r="N88" s="92" t="s">
        <v>544</v>
      </c>
    </row>
    <row r="89" spans="1:14">
      <c r="A89" s="113" t="s">
        <v>268</v>
      </c>
      <c r="B89" s="114"/>
      <c r="C89" s="114"/>
      <c r="D89" s="114"/>
      <c r="E89" s="114"/>
      <c r="F89" s="114"/>
      <c r="G89" s="106"/>
      <c r="H89" s="107"/>
      <c r="I89" s="107"/>
      <c r="J89" s="107"/>
      <c r="K89" s="106"/>
      <c r="L89" s="108"/>
      <c r="M89" s="106" t="str">
        <f t="shared" ca="1" si="3"/>
        <v xml:space="preserve"> </v>
      </c>
      <c r="N89" s="92" t="s">
        <v>544</v>
      </c>
    </row>
    <row r="90" spans="1:14">
      <c r="A90" s="113" t="s">
        <v>269</v>
      </c>
      <c r="B90" s="114"/>
      <c r="C90" s="114"/>
      <c r="D90" s="114"/>
      <c r="E90" s="114"/>
      <c r="F90" s="114"/>
      <c r="G90" s="106">
        <v>645</v>
      </c>
      <c r="H90" s="107"/>
      <c r="I90" s="107"/>
      <c r="J90" s="107"/>
      <c r="K90" s="106">
        <v>7131</v>
      </c>
      <c r="L90" s="108"/>
      <c r="M90" s="106">
        <f t="shared" ca="1" si="3"/>
        <v>11.055813953488371</v>
      </c>
      <c r="N90" s="92" t="s">
        <v>544</v>
      </c>
    </row>
    <row r="91" spans="1:14">
      <c r="A91" s="113" t="s">
        <v>270</v>
      </c>
      <c r="B91" s="114"/>
      <c r="C91" s="114"/>
      <c r="D91" s="114"/>
      <c r="E91" s="114"/>
      <c r="F91" s="114"/>
      <c r="G91" s="106">
        <v>1138</v>
      </c>
      <c r="H91" s="107"/>
      <c r="I91" s="107"/>
      <c r="J91" s="107"/>
      <c r="K91" s="106">
        <v>4306</v>
      </c>
      <c r="L91" s="108"/>
      <c r="M91" s="106">
        <f t="shared" ca="1" si="3"/>
        <v>3.7838312829525482</v>
      </c>
      <c r="N91" s="92" t="s">
        <v>544</v>
      </c>
    </row>
    <row r="92" spans="1:14">
      <c r="A92" s="113" t="s">
        <v>271</v>
      </c>
      <c r="B92" s="114"/>
      <c r="C92" s="114"/>
      <c r="D92" s="114"/>
      <c r="E92" s="114"/>
      <c r="F92" s="114"/>
      <c r="G92" s="106">
        <v>47</v>
      </c>
      <c r="H92" s="107"/>
      <c r="I92" s="107"/>
      <c r="J92" s="107"/>
      <c r="K92" s="106">
        <v>253</v>
      </c>
      <c r="L92" s="108"/>
      <c r="M92" s="106">
        <f t="shared" ca="1" si="3"/>
        <v>5.3829787234042552</v>
      </c>
      <c r="N92" s="92" t="s">
        <v>544</v>
      </c>
    </row>
    <row r="93" spans="1:14">
      <c r="A93" s="115" t="s">
        <v>272</v>
      </c>
      <c r="B93" s="116"/>
      <c r="C93" s="116"/>
      <c r="D93" s="116"/>
      <c r="E93" s="116"/>
      <c r="F93" s="116"/>
      <c r="G93" s="109">
        <v>646</v>
      </c>
      <c r="H93" s="110"/>
      <c r="I93" s="110"/>
      <c r="J93" s="110"/>
      <c r="K93" s="109">
        <v>6114</v>
      </c>
      <c r="L93" s="111"/>
      <c r="M93" s="109">
        <f t="shared" ca="1" si="3"/>
        <v>9.4643962848297214</v>
      </c>
      <c r="N93" s="93" t="s">
        <v>544</v>
      </c>
    </row>
    <row r="94" spans="1:14">
      <c r="A94" s="115" t="s">
        <v>273</v>
      </c>
      <c r="B94" s="116"/>
      <c r="C94" s="116"/>
      <c r="D94" s="116"/>
      <c r="E94" s="116"/>
      <c r="F94" s="116"/>
      <c r="G94" s="109">
        <v>390</v>
      </c>
      <c r="H94" s="110"/>
      <c r="I94" s="110"/>
      <c r="J94" s="110"/>
      <c r="K94" s="109">
        <v>3447</v>
      </c>
      <c r="L94" s="111"/>
      <c r="M94" s="109">
        <f t="shared" ca="1" si="3"/>
        <v>8.838461538461539</v>
      </c>
      <c r="N94" s="93" t="s">
        <v>544</v>
      </c>
    </row>
    <row r="95" spans="1:14">
      <c r="A95" s="115" t="s">
        <v>274</v>
      </c>
      <c r="B95" s="116"/>
      <c r="C95" s="116"/>
      <c r="D95" s="116"/>
      <c r="E95" s="116"/>
      <c r="F95" s="116"/>
      <c r="G95" s="109"/>
      <c r="H95" s="110"/>
      <c r="I95" s="110"/>
      <c r="J95" s="110"/>
      <c r="K95" s="109"/>
      <c r="L95" s="111"/>
      <c r="M95" s="109" t="str">
        <f t="shared" ca="1" si="3"/>
        <v xml:space="preserve"> </v>
      </c>
      <c r="N95" s="93" t="s">
        <v>544</v>
      </c>
    </row>
    <row r="96" spans="1:14">
      <c r="A96" s="113" t="s">
        <v>275</v>
      </c>
      <c r="B96" s="114"/>
      <c r="C96" s="114"/>
      <c r="D96" s="114"/>
      <c r="E96" s="114"/>
      <c r="F96" s="114"/>
      <c r="G96" s="106">
        <v>66</v>
      </c>
      <c r="H96" s="107"/>
      <c r="I96" s="107"/>
      <c r="J96" s="107"/>
      <c r="K96" s="106">
        <v>297</v>
      </c>
      <c r="L96" s="108"/>
      <c r="M96" s="106">
        <f t="shared" ca="1" si="3"/>
        <v>4.5</v>
      </c>
      <c r="N96" s="92" t="s">
        <v>544</v>
      </c>
    </row>
    <row r="97" spans="1:14" ht="30" customHeight="1">
      <c r="A97" s="113" t="s">
        <v>276</v>
      </c>
      <c r="B97" s="114"/>
      <c r="C97" s="114"/>
      <c r="D97" s="114"/>
      <c r="E97" s="114"/>
      <c r="F97" s="114"/>
      <c r="G97" s="106">
        <v>2263</v>
      </c>
      <c r="H97" s="107"/>
      <c r="I97" s="107"/>
      <c r="J97" s="107"/>
      <c r="K97" s="106">
        <v>16993</v>
      </c>
      <c r="L97" s="108"/>
      <c r="M97" s="106">
        <f t="shared" ca="1" si="3"/>
        <v>7.5090587715422004</v>
      </c>
      <c r="N97" s="92" t="s">
        <v>544</v>
      </c>
    </row>
    <row r="98" spans="1:14" ht="30" customHeight="1">
      <c r="A98" s="113" t="s">
        <v>277</v>
      </c>
      <c r="B98" s="114"/>
      <c r="C98" s="114"/>
      <c r="D98" s="114"/>
      <c r="E98" s="114"/>
      <c r="F98" s="114"/>
      <c r="G98" s="106">
        <v>63</v>
      </c>
      <c r="H98" s="107"/>
      <c r="I98" s="107"/>
      <c r="J98" s="107"/>
      <c r="K98" s="106">
        <v>609</v>
      </c>
      <c r="L98" s="108"/>
      <c r="M98" s="106">
        <f t="shared" ca="1" si="3"/>
        <v>9.6666666666666661</v>
      </c>
      <c r="N98" s="92" t="s">
        <v>544</v>
      </c>
    </row>
    <row r="99" spans="1:14" ht="30" customHeight="1">
      <c r="A99" s="113" t="s">
        <v>278</v>
      </c>
      <c r="B99" s="114"/>
      <c r="C99" s="114"/>
      <c r="D99" s="114"/>
      <c r="E99" s="114"/>
      <c r="F99" s="114"/>
      <c r="G99" s="106">
        <v>131</v>
      </c>
      <c r="H99" s="107"/>
      <c r="I99" s="107"/>
      <c r="J99" s="107"/>
      <c r="K99" s="106">
        <v>957</v>
      </c>
      <c r="L99" s="108"/>
      <c r="M99" s="106">
        <f t="shared" ca="1" si="3"/>
        <v>7.3053435114503813</v>
      </c>
      <c r="N99" s="92" t="s">
        <v>544</v>
      </c>
    </row>
    <row r="100" spans="1:14">
      <c r="A100" s="113" t="s">
        <v>279</v>
      </c>
      <c r="B100" s="114"/>
      <c r="C100" s="114"/>
      <c r="D100" s="114"/>
      <c r="E100" s="114"/>
      <c r="F100" s="114"/>
      <c r="G100" s="106">
        <v>340</v>
      </c>
      <c r="H100" s="107"/>
      <c r="I100" s="107"/>
      <c r="J100" s="107"/>
      <c r="K100" s="106">
        <v>2358</v>
      </c>
      <c r="L100" s="108"/>
      <c r="M100" s="106">
        <f t="shared" ca="1" si="3"/>
        <v>6.9352941176470591</v>
      </c>
      <c r="N100" s="92" t="s">
        <v>544</v>
      </c>
    </row>
    <row r="101" spans="1:14">
      <c r="A101" s="113" t="s">
        <v>280</v>
      </c>
      <c r="B101" s="114"/>
      <c r="C101" s="114"/>
      <c r="D101" s="114"/>
      <c r="E101" s="114"/>
      <c r="F101" s="114"/>
      <c r="G101" s="106">
        <v>2863</v>
      </c>
      <c r="H101" s="107"/>
      <c r="I101" s="107"/>
      <c r="J101" s="107"/>
      <c r="K101" s="106">
        <v>21214</v>
      </c>
      <c r="L101" s="108"/>
      <c r="M101" s="106">
        <f t="shared" ca="1" si="3"/>
        <v>7.4097100943066714</v>
      </c>
      <c r="N101" s="92" t="s">
        <v>544</v>
      </c>
    </row>
    <row r="102" spans="1:14" ht="30" customHeight="1">
      <c r="A102" s="113" t="s">
        <v>281</v>
      </c>
      <c r="B102" s="114"/>
      <c r="C102" s="114"/>
      <c r="D102" s="114"/>
      <c r="E102" s="114"/>
      <c r="F102" s="114"/>
      <c r="G102" s="106">
        <v>243.2</v>
      </c>
      <c r="H102" s="107"/>
      <c r="I102" s="107"/>
      <c r="J102" s="107"/>
      <c r="K102" s="106">
        <v>1095.44</v>
      </c>
      <c r="L102" s="108"/>
      <c r="M102" s="106">
        <f t="shared" ca="1" si="3"/>
        <v>4.5042763157894745</v>
      </c>
      <c r="N102" s="92" t="s">
        <v>544</v>
      </c>
    </row>
    <row r="103" spans="1:14">
      <c r="A103" s="115" t="s">
        <v>282</v>
      </c>
      <c r="B103" s="116"/>
      <c r="C103" s="116"/>
      <c r="D103" s="116"/>
      <c r="E103" s="116"/>
      <c r="F103" s="116"/>
      <c r="G103" s="109">
        <v>3106.2</v>
      </c>
      <c r="H103" s="110"/>
      <c r="I103" s="110"/>
      <c r="J103" s="110"/>
      <c r="K103" s="109">
        <v>22309.439999999999</v>
      </c>
      <c r="L103" s="111"/>
      <c r="M103" s="109">
        <f t="shared" ca="1" si="3"/>
        <v>7.1822290902066834</v>
      </c>
      <c r="N103" s="93" t="s">
        <v>544</v>
      </c>
    </row>
    <row r="104" spans="1:14">
      <c r="A104" s="48"/>
      <c r="G104" s="67"/>
      <c r="H104" s="68"/>
      <c r="I104" s="68"/>
      <c r="J104" s="68"/>
      <c r="K104" s="67"/>
      <c r="L104" s="69"/>
      <c r="M104" s="67"/>
      <c r="N104" s="48"/>
    </row>
    <row r="105" spans="1:14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>
      <c r="A106" s="75" t="s">
        <v>68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>
      <c r="A107" s="3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>
      <c r="A108" s="75" t="s">
        <v>69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</sheetData>
  <mergeCells count="49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93:F93"/>
    <mergeCell ref="A24:N24"/>
    <mergeCell ref="A25:N25"/>
    <mergeCell ref="A38:N38"/>
    <mergeCell ref="A47:N47"/>
    <mergeCell ref="A82:N82"/>
    <mergeCell ref="A83:N83"/>
    <mergeCell ref="A88:F88"/>
    <mergeCell ref="A89:F89"/>
    <mergeCell ref="A90:F90"/>
    <mergeCell ref="A91:F91"/>
    <mergeCell ref="A92:F92"/>
    <mergeCell ref="A100:F100"/>
    <mergeCell ref="A101:F101"/>
    <mergeCell ref="A102:F102"/>
    <mergeCell ref="A103:F103"/>
    <mergeCell ref="A94:F94"/>
    <mergeCell ref="A95:F95"/>
    <mergeCell ref="A96:F96"/>
    <mergeCell ref="A97:F97"/>
    <mergeCell ref="A98:F98"/>
    <mergeCell ref="A99:F9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