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0"/>
  <c r="M31"/>
  <c r="M32"/>
  <c r="M33"/>
  <c r="M34"/>
  <c r="M35"/>
  <c r="M36"/>
  <c r="M37"/>
  <c r="M39"/>
  <c r="M40"/>
  <c r="M41"/>
  <c r="M42"/>
  <c r="M43"/>
  <c r="M44"/>
  <c r="M45"/>
  <c r="M46"/>
  <c r="M47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81"/>
  <c r="M82"/>
  <c r="M83"/>
  <c r="J15"/>
  <c r="G15"/>
  <c r="J13"/>
  <c r="G13"/>
  <c r="J12"/>
  <c r="G12"/>
  <c r="J11"/>
  <c r="G11"/>
  <c r="K31" i="8"/>
  <c r="H31"/>
  <c r="K29"/>
  <c r="H29"/>
  <c r="K28"/>
  <c r="H28"/>
  <c r="K27"/>
  <c r="H27"/>
  <c r="K131"/>
  <c r="K130"/>
  <c r="H131"/>
  <c r="H130"/>
  <c r="J14" i="16"/>
  <c r="G14"/>
  <c r="K30" i="8"/>
  <c r="H30"/>
  <c r="A18" i="16"/>
  <c r="B34" i="8"/>
  <c r="M89" i="16"/>
  <c r="M87"/>
  <c r="M84"/>
  <c r="M92"/>
  <c r="M100"/>
  <c r="M85"/>
  <c r="M93"/>
  <c r="M101"/>
  <c r="M102"/>
  <c r="M86"/>
  <c r="M98"/>
  <c r="M99"/>
  <c r="M88"/>
  <c r="M96"/>
  <c r="M95"/>
  <c r="M97"/>
  <c r="M90"/>
  <c r="M91"/>
  <c r="M94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<sst xmlns="http://schemas.openxmlformats.org/spreadsheetml/2006/main" count="831" uniqueCount="545">
  <si>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</si>
  <si>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</si>
  <si>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</si>
  <si>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</si>
  <si>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</si>
  <si>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</si>
  <si>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</si>
  <si>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</si>
  <si>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</si>
  <si>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</si>
  <si>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</si>
  <si>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</si>
  <si>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</si>
  <si>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</si>
  <si>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</si>
  <si>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</si>
  <si>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</si>
  <si>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</si>
  <si>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</si>
  <si>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</si>
  <si>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</si>
  <si>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</si>
  <si>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</si>
  <si>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</si>
  <si>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</si>
  <si>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</si>
  <si>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</si>
  <si>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</si>
  <si>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</si>
  <si>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</si>
  <si>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</si>
  <si>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</si>
  <si>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</si>
  <si>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</si>
  <si>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</si>
  <si>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</si>
  <si>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</si>
  <si>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</si>
  <si>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</si>
  <si>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</si>
  <si>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</si>
  <si>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</si>
  <si>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</si>
  <si>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</si>
  <si>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</si>
  <si>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</si>
  <si>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</si>
  <si>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</si>
  <si>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</si>
  <si>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</si>
  <si>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</si>
  <si>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</si>
  <si>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</si>
  <si>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</si>
  <si>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</si>
  <si>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</si>
  <si>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</si>
  <si>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</si>
  <si>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</si>
  <si>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</si>
  <si>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</si>
  <si>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</si>
  <si>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</si>
  <si>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</si>
  <si>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</si>
  <si>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</si>
  <si>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</si>
  <si>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ВВ1г заявки</t>
  </si>
  <si>
    <t>Сдал:  _________________ //</t>
  </si>
  <si>
    <t>Принял:  _________________ //</t>
  </si>
  <si>
    <t>Раздел 1. ЯНВАРЬ</t>
  </si>
  <si>
    <t>Ремонт системы отопления в подвале от 09.01.2014г.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</si>
  <si>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</si>
  <si>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0,045
88
48</t>
  </si>
  <si>
    <t>1243,2
_____
3595,9</t>
  </si>
  <si>
    <t>174,53
_____
4,21</t>
  </si>
  <si>
    <t>226
58
34</t>
  </si>
  <si>
    <t>56
_____
162</t>
  </si>
  <si>
    <t>1205
544
297</t>
  </si>
  <si>
    <t>616
_____
546</t>
  </si>
  <si>
    <t>Р</t>
  </si>
  <si>
    <t>43
_____
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</si>
  <si>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</si>
  <si>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0,03
88
48</t>
  </si>
  <si>
    <t>1000,16
_____
1380,62</t>
  </si>
  <si>
    <t>54,89
_____
1,4</t>
  </si>
  <si>
    <t>73
31
18</t>
  </si>
  <si>
    <t>30
_____
41</t>
  </si>
  <si>
    <t>478
291
159</t>
  </si>
  <si>
    <t>331
_____
138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</si>
  <si>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</si>
  <si>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0,054
63
40</t>
  </si>
  <si>
    <t>1
1
1</t>
  </si>
  <si>
    <t>8
5
3</t>
  </si>
  <si>
    <t>Устранение утечки в подвале от 10.01.2014</t>
  </si>
  <si>
    <t>0,05
88
48</t>
  </si>
  <si>
    <t>251
64
37</t>
  </si>
  <si>
    <t>62
_____
180</t>
  </si>
  <si>
    <t>1339
605
330</t>
  </si>
  <si>
    <t>685
_____
606</t>
  </si>
  <si>
    <t>48
_____
2</t>
  </si>
  <si>
    <t>ТСЦ-507-1972
Отводы 90 град. с радиусом кривизны R=1,5 Ду на Ру до 16 МПа (160 кгс/см2), диаметром условного прохода: 40 мм, наружным диаметром 45 мм, толщиной стенки 4 мм
шт.</t>
  </si>
  <si>
    <t>1
88
48</t>
  </si>
  <si>
    <t xml:space="preserve">
_____
22</t>
  </si>
  <si>
    <t xml:space="preserve">
_____
64</t>
  </si>
  <si>
    <t>М</t>
  </si>
  <si>
    <t>0,06
63
40</t>
  </si>
  <si>
    <t>9
6
4</t>
  </si>
  <si>
    <t>Смена сгона 1 подъезд от 10.01.2014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</si>
  <si>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</si>
  <si>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</si>
  <si>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</si>
  <si>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</si>
  <si>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</si>
  <si>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</si>
  <si>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</si>
  <si>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</si>
  <si>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Сан обработка подвала  кв.14 от 13.01.2014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</si>
  <si>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</si>
  <si>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</si>
  <si>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</si>
  <si>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</si>
  <si>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</si>
  <si>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</si>
  <si>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</si>
  <si>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</si>
  <si>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</si>
  <si>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</si>
  <si>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</si>
  <si>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</si>
  <si>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Чистка канализации кв.86 от 16.01.2014</t>
  </si>
  <si>
    <t>ТЕРр65-10-1
Очистка канализационной сети: внутренней
100 м трубопровода
НР 88%=103%*0.85 от ФОТ
СП 48%=60%*0.8 от ФОТ</t>
  </si>
  <si>
    <t>0,04
88
48</t>
  </si>
  <si>
    <t>332,63
_____
174,41</t>
  </si>
  <si>
    <t>20
13
8</t>
  </si>
  <si>
    <t>13
_____
7</t>
  </si>
  <si>
    <t>174
129
71</t>
  </si>
  <si>
    <t>147
_____
27</t>
  </si>
  <si>
    <t>Смена сборки и вентиля кв.83,84 от 16.01.2014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</si>
  <si>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</si>
  <si>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</si>
  <si>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</si>
  <si>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</si>
  <si>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Устранение течи в подвале кв.9 от 23.01.2014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</si>
  <si>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</si>
  <si>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</si>
  <si>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</si>
  <si>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</si>
  <si>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</si>
  <si>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123
20
9</t>
  </si>
  <si>
    <t>18
_____
103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</si>
  <si>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</si>
  <si>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</si>
  <si>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</si>
  <si>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</si>
  <si>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</si>
  <si>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Раздел 3. МАРТ</t>
  </si>
  <si>
    <t>Устранение течи кв.6 от 05.03.2014</t>
  </si>
  <si>
    <t>ТСЦ-302-1237
Сгоны стальные с муфтой и контргайкой, диаметром: 20 мм
шт.</t>
  </si>
  <si>
    <t>1
111
51</t>
  </si>
  <si>
    <t xml:space="preserve">
_____
18,6</t>
  </si>
  <si>
    <t xml:space="preserve">
_____
19</t>
  </si>
  <si>
    <t xml:space="preserve">
_____
34</t>
  </si>
  <si>
    <t>Ремонт чердачного окна кв.6 от12.03.2014</t>
  </si>
  <si>
    <t>ТЕРр56-5-2
Ремонт оконных переплетов с заменой брусков: с изготовлением элементов по размеру и профилю
100 створок или глухих переплетов
НР 70%=82%*0.85 от ФОТ
СП 50%=62%*0.8 от ФОТ</t>
  </si>
  <si>
    <t>0,01
70
50</t>
  </si>
  <si>
    <t>4575,32
_____
1000,51</t>
  </si>
  <si>
    <t>56
38
29</t>
  </si>
  <si>
    <t>46
_____
10</t>
  </si>
  <si>
    <t>560
353
252</t>
  </si>
  <si>
    <t>504
_____
55</t>
  </si>
  <si>
    <t>Чистка ливневки от 25.03.2014</t>
  </si>
  <si>
    <t>ТЕРр65-10-1
Очистка ливневки: внутренней
100 м трубопровода
НР 88%=103%*0.85 от ФОТ
СП 48%=60%*0.8 от ФОТ</t>
  </si>
  <si>
    <t>0,125
88
48</t>
  </si>
  <si>
    <t>64
43
25</t>
  </si>
  <si>
    <t>42
_____
22</t>
  </si>
  <si>
    <t>543
403
220</t>
  </si>
  <si>
    <t>458
_____
84</t>
  </si>
  <si>
    <t>Раздел 5. МАЙ</t>
  </si>
  <si>
    <t>Смена радиатора кв.7 от 20.05.2014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</si>
  <si>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</si>
  <si>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</si>
  <si>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</si>
  <si>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</si>
  <si>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</si>
  <si>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</si>
  <si>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100 кВт радиаторов и конвекторов
НР 98%=128%*(0.9*0.85) от ФОТ
СП 56%=83%*(0.85*0.8) от ФОТ</t>
  </si>
  <si>
    <t>0,01295
98
56</t>
  </si>
  <si>
    <t>858,44
_____
2117,85</t>
  </si>
  <si>
    <t>450,97
_____
38,46</t>
  </si>
  <si>
    <t>44
13
8</t>
  </si>
  <si>
    <t>11
_____
27</t>
  </si>
  <si>
    <t>282
125
72</t>
  </si>
  <si>
    <t>123
_____
128</t>
  </si>
  <si>
    <t>31
_____
5</t>
  </si>
  <si>
    <t>Смена радиатолра кв.7 от 27.05.2014</t>
  </si>
  <si>
    <t>24
10
6</t>
  </si>
  <si>
    <t>10
_____
13</t>
  </si>
  <si>
    <t>159
97
53</t>
  </si>
  <si>
    <t>110
_____
46</t>
  </si>
  <si>
    <t>2
111
51</t>
  </si>
  <si>
    <t xml:space="preserve">
_____
37</t>
  </si>
  <si>
    <t xml:space="preserve">
_____
69</t>
  </si>
  <si>
    <t>Раздел 6. ИЮНЬ</t>
  </si>
  <si>
    <t>кв.9</t>
  </si>
  <si>
    <t>0,02
88
48</t>
  </si>
  <si>
    <t>45
7
4</t>
  </si>
  <si>
    <t>7
_____
38</t>
  </si>
  <si>
    <t>148
67
36</t>
  </si>
  <si>
    <t>76
_____
72</t>
  </si>
  <si>
    <t>0,005
88
48</t>
  </si>
  <si>
    <t>12
5
3</t>
  </si>
  <si>
    <t>5
_____
7</t>
  </si>
  <si>
    <t>80
48
26</t>
  </si>
  <si>
    <t>55
_____
24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</si>
  <si>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</si>
  <si>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987,21
_____
2117,85</t>
  </si>
  <si>
    <t>563,71
_____
48,08</t>
  </si>
  <si>
    <t>48
16
10</t>
  </si>
  <si>
    <t>13
_____
28</t>
  </si>
  <si>
    <t>7
_____
1</t>
  </si>
  <si>
    <t>308
145
83</t>
  </si>
  <si>
    <t>141
_____
128</t>
  </si>
  <si>
    <t>39
_____
7</t>
  </si>
  <si>
    <t>Раздел 7. ИЮЛЬ</t>
  </si>
  <si>
    <t>Замена водяного крана кв.6 от 07.07.2014</t>
  </si>
  <si>
    <t>ТЕРр65-5-5
Ремонт кранов: водоразборных и туалетных
100 шт.
422,09 = 3 322,09 - 100 x 29,00
НР 88%=103%*0.85 от ФОТ
СП 48%=60%*0.8 от ФОТ</t>
  </si>
  <si>
    <t>381,95
_____
34,98</t>
  </si>
  <si>
    <t>4
4
2</t>
  </si>
  <si>
    <t>43
37
20</t>
  </si>
  <si>
    <t>42
_____
1</t>
  </si>
  <si>
    <t>ТЕРр65-23-3
Слив воды из системы
1000 м3 объема здания
НР 63%=74%*0.85 от ФОТ
СП 40%=50%*0.8 от ФОТ</t>
  </si>
  <si>
    <t>0,05
63
40</t>
  </si>
  <si>
    <t>1
1</t>
  </si>
  <si>
    <t>Чистка канализации кв.9 от 23.07.2014</t>
  </si>
  <si>
    <t>25
18
10</t>
  </si>
  <si>
    <t>17
_____
8</t>
  </si>
  <si>
    <t>217
161
88</t>
  </si>
  <si>
    <t>183
_____
34</t>
  </si>
  <si>
    <t>Раздел 8. СЕНТЯБРЬ</t>
  </si>
  <si>
    <t>Снятие  приборов отопления кв.1 от 17.09.2014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</si>
  <si>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</si>
  <si>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</si>
  <si>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75
26
15</t>
  </si>
  <si>
    <t>25
_____
50</t>
  </si>
  <si>
    <t>460
243
132</t>
  </si>
  <si>
    <t>276
_____
183</t>
  </si>
  <si>
    <t>Утепление труб отопления от 29.09.2014</t>
  </si>
  <si>
    <t>ТЕРр69-8-1
Утепление трубопроводов в каналах и коробах: минеральной ватой
100 м3 изоляции
НР 66%=78%*0.85 от ФОТ
СП 40%=50%*0.8 от ФОТ</t>
  </si>
  <si>
    <t>0,05
66
40</t>
  </si>
  <si>
    <t>4212,98
_____
21105</t>
  </si>
  <si>
    <t>1272
165
106</t>
  </si>
  <si>
    <t>211
_____
1054</t>
  </si>
  <si>
    <t>8154
1533
929</t>
  </si>
  <si>
    <t>2322
_____
5796</t>
  </si>
  <si>
    <t>Раздел 9. ОКТЯБРЬ</t>
  </si>
  <si>
    <t>кв.6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</si>
  <si>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</si>
  <si>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0,0374
71
52</t>
  </si>
  <si>
    <t>875,34
_____
2335,16</t>
  </si>
  <si>
    <t>295,63
_____
24,82</t>
  </si>
  <si>
    <t>131
28
22</t>
  </si>
  <si>
    <t>33
_____
87</t>
  </si>
  <si>
    <t>11
_____
1</t>
  </si>
  <si>
    <t>853
263
193</t>
  </si>
  <si>
    <t>361
_____
435</t>
  </si>
  <si>
    <t>57
_____
10</t>
  </si>
  <si>
    <t>подвал</t>
  </si>
  <si>
    <t>Раздел 10. НОЯБРЬ</t>
  </si>
  <si>
    <t>0,25
63
40</t>
  </si>
  <si>
    <t>3
2
2</t>
  </si>
  <si>
    <t>38
24
15</t>
  </si>
  <si>
    <t>90
14
8</t>
  </si>
  <si>
    <t>14
_____
76</t>
  </si>
  <si>
    <t>296
134
73</t>
  </si>
  <si>
    <t>152
_____
144</t>
  </si>
  <si>
    <t>Итого прямые затраты по акту</t>
  </si>
  <si>
    <t>914
_____
2216</t>
  </si>
  <si>
    <t>382
_____
14</t>
  </si>
  <si>
    <t>10045
_____
9367</t>
  </si>
  <si>
    <t>1915
_____
177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</si>
  <si>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</si>
  <si>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</si>
  <si>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</si>
  <si>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</si>
  <si>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</si>
  <si>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</si>
  <si>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</si>
  <si>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</si>
  <si>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</si>
  <si>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Защита строительных конструкций и оборудования от коррозии</t>
  </si>
  <si>
    <t xml:space="preserve">    Тоннели и метрополитены, закрытый способ работ</t>
  </si>
  <si>
    <t xml:space="preserve">    Проемы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</si>
  <si>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</si>
  <si>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Прочие ремонтно-строительные работы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</si>
  <si>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</si>
  <si>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</si>
  <si>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</si>
  <si>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</si>
  <si>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</si>
  <si>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</si>
  <si>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</si>
  <si>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</si>
  <si>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</si>
  <si>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</si>
  <si>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</si>
  <si>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</si>
  <si>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</si>
  <si>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</si>
  <si>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</si>
  <si>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</si>
  <si>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</si>
  <si>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</si>
  <si>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</si>
  <si>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</si>
  <si>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</si>
  <si>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</si>
  <si>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</si>
  <si>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</si>
  <si>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</si>
  <si>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</si>
  <si>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</si>
  <si>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</si>
  <si>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</si>
  <si>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</si>
  <si>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</si>
  <si>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</si>
  <si>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</si>
  <si>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</si>
  <si>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</si>
  <si>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</si>
  <si>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</si>
  <si>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</si>
  <si>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</si>
  <si>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</si>
  <si>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</si>
  <si>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</si>
  <si>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</si>
  <si>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</si>
  <si>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</si>
  <si>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</si>
  <si>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</si>
  <si>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</si>
  <si>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</si>
  <si>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</si>
  <si>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</si>
  <si>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</si>
  <si>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</si>
  <si>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</si>
  <si>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</si>
  <si>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</si>
  <si>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</si>
  <si>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</si>
  <si>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</si>
  <si>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</si>
  <si>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Автопогрузчики 5 т</t>
  </si>
  <si>
    <t xml:space="preserve">111,55
</t>
  </si>
  <si>
    <t xml:space="preserve">449
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</si>
  <si>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</si>
  <si>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</si>
  <si>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</si>
  <si>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</si>
  <si>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</si>
  <si>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</si>
  <si>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</si>
  <si>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</si>
  <si>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</si>
  <si>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</si>
  <si>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</si>
  <si>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</si>
  <si>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</si>
  <si>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</si>
  <si>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</si>
  <si>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</si>
  <si>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</si>
  <si>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</si>
  <si>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</si>
  <si>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</si>
  <si>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</si>
  <si>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</si>
  <si>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</si>
  <si>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</si>
  <si>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</si>
  <si>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</si>
  <si>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</si>
  <si>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</si>
  <si>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73,56
</t>
  </si>
  <si>
    <t>ГК ЕТО №4/1 от 31.01.2014 г., п.370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</si>
  <si>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</si>
  <si>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</si>
  <si>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</si>
  <si>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</si>
  <si>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</si>
  <si>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</si>
  <si>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101-0173</t>
  </si>
  <si>
    <t>Гвозди проволочные оцинкованные для асбестоцементной кровли: 4,5х120 мм</t>
  </si>
  <si>
    <t xml:space="preserve">9900
</t>
  </si>
  <si>
    <t xml:space="preserve">53988,84
</t>
  </si>
  <si>
    <t>Среднее (08.05.123, 08.05.128.2, 08.05.1233,08.05.128.1)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</si>
  <si>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</si>
  <si>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</si>
  <si>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</si>
  <si>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</si>
  <si>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</si>
  <si>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</si>
  <si>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</si>
  <si>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</si>
  <si>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</si>
  <si>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</si>
  <si>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</si>
  <si>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</si>
  <si>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</si>
  <si>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</si>
  <si>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</si>
  <si>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</si>
  <si>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</si>
  <si>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</si>
  <si>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</si>
  <si>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</si>
  <si>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</si>
  <si>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</si>
  <si>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</si>
  <si>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</si>
  <si>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</si>
  <si>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</si>
  <si>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</si>
  <si>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</si>
  <si>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</si>
  <si>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</si>
  <si>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</si>
  <si>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</si>
  <si>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</si>
  <si>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</si>
  <si>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</si>
  <si>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</si>
  <si>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</si>
  <si>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</si>
  <si>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</si>
  <si>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7,57
</t>
  </si>
  <si>
    <t xml:space="preserve">27,38
</t>
  </si>
  <si>
    <t>11.01.328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</si>
  <si>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</si>
  <si>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</si>
  <si>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</si>
  <si>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</si>
  <si>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</si>
  <si>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</si>
  <si>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</si>
  <si>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</si>
  <si>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</si>
  <si>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</si>
  <si>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</si>
  <si>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</si>
  <si>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</si>
  <si>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</si>
  <si>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</si>
  <si>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</si>
  <si>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</si>
  <si>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</si>
  <si>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</si>
  <si>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</si>
  <si>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</si>
  <si>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</si>
  <si>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</si>
  <si>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</si>
  <si>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</si>
  <si>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</si>
  <si>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</si>
  <si>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</si>
  <si>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</si>
  <si>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</si>
  <si>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</si>
  <si>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104-0002</t>
  </si>
  <si>
    <t>Вата минеральная</t>
  </si>
  <si>
    <t xml:space="preserve">201
</t>
  </si>
  <si>
    <t xml:space="preserve">1104
</t>
  </si>
  <si>
    <t>10.01.063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</si>
  <si>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</si>
  <si>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</si>
  <si>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</si>
  <si>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</si>
  <si>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</si>
  <si>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</si>
  <si>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</si>
  <si>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</si>
  <si>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</si>
  <si>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</si>
  <si>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</si>
  <si>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</si>
  <si>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</si>
  <si>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</si>
  <si>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</si>
  <si>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</si>
  <si>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</si>
  <si>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</si>
  <si>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</si>
  <si>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</si>
  <si>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</si>
  <si>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</si>
  <si>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</si>
  <si>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</si>
  <si>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</si>
  <si>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</si>
  <si>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</si>
  <si>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</si>
  <si>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</si>
  <si>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</si>
  <si>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</si>
  <si>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</si>
  <si>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</si>
  <si>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</si>
  <si>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</si>
  <si>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</si>
  <si>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</si>
  <si>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</si>
  <si>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</si>
  <si>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</si>
  <si>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</si>
  <si>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</si>
  <si>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</si>
  <si>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</si>
  <si>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</si>
  <si>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</si>
  <si>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ТСЦ-302-1237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</si>
  <si>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</si>
  <si>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</si>
  <si>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</si>
  <si>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</si>
  <si>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ТСЦ-507-1972</t>
  </si>
  <si>
    <t>Отводы 90 град. с радиусом кривизны R=1,5 Ду на Ру до 16 МПа (160 кгс/см2), диаметром условного прохода: 40 мм, наружным диаметром 45 мм, толщиной стенки 4 мм</t>
  </si>
  <si>
    <t xml:space="preserve">22
</t>
  </si>
  <si>
    <t xml:space="preserve">63,64
</t>
  </si>
  <si>
    <t xml:space="preserve">          Неучтенные ресурсы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</si>
  <si>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</si>
  <si>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</si>
  <si>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</si>
  <si>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</si>
  <si>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</si>
  <si>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</si>
  <si>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</si>
  <si>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</si>
  <si>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Январь -декабрь 2014</t>
  </si>
  <si>
    <t>на В/Вольтная 1г</t>
  </si>
  <si>
    <t>Подрядчик (Субподрядчик) :  ООО "ЭЛЕВКОН"</t>
  </si>
  <si>
    <t>Сдал:  _________________ /Зам ген.директора по технической работе    В.В. Корнеев/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</si>
</sst>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149"/>
  <sheetViews>
    <sheetView showGridLines="0" tabSelected="1" topLeftCell="B120" workbookViewId="0">
      <selection activeCell="B133" sqref="B133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543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52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53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85.4</v>
      </c>
      <c r="X14" s="27">
        <v>85.4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1.29</v>
      </c>
      <c r="X15" s="27">
        <v>1.29</v>
      </c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7" t="s">
        <v>38</v>
      </c>
      <c r="I17" s="128"/>
      <c r="J17" s="127" t="s">
        <v>39</v>
      </c>
      <c r="K17" s="128"/>
      <c r="L17" s="131" t="s">
        <v>40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>
      <c r="B18" s="30"/>
      <c r="C18" s="29"/>
      <c r="D18" s="29"/>
      <c r="E18" s="29"/>
      <c r="H18" s="129"/>
      <c r="I18" s="130"/>
      <c r="J18" s="129"/>
      <c r="K18" s="130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>
      <c r="B19" s="28"/>
      <c r="C19" s="29"/>
      <c r="D19" s="29"/>
      <c r="E19" s="29"/>
      <c r="H19" s="134">
        <v>1</v>
      </c>
      <c r="I19" s="135"/>
      <c r="J19" s="136" t="s">
        <v>64</v>
      </c>
      <c r="K19" s="137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2" t="s">
        <v>37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75">
      <c r="B22" s="142" t="s">
        <v>541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2">
      <c r="B23" s="143" t="s">
        <v>542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2">
      <c r="B24" s="152" t="s">
        <v>3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9" t="s">
        <v>19</v>
      </c>
      <c r="I26" s="150"/>
      <c r="J26" s="151"/>
      <c r="K26" s="149" t="s">
        <v>20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>
      <c r="B27" s="25"/>
      <c r="C27" s="25"/>
      <c r="D27" s="25"/>
      <c r="E27" s="28" t="s">
        <v>4</v>
      </c>
      <c r="F27" s="25"/>
      <c r="G27" s="25"/>
      <c r="H27" s="138">
        <f>5385.22/1000</f>
        <v>5.3852200000000003</v>
      </c>
      <c r="I27" s="139"/>
      <c r="J27" s="35" t="s">
        <v>5</v>
      </c>
      <c r="K27" s="140">
        <f>36186.85/1000</f>
        <v>36.18685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>
      <c r="B28" s="25"/>
      <c r="C28" s="25"/>
      <c r="D28" s="25"/>
      <c r="E28" s="37" t="s">
        <v>34</v>
      </c>
      <c r="F28" s="25"/>
      <c r="G28" s="38"/>
      <c r="H28" s="138">
        <f>0/1000</f>
        <v>0</v>
      </c>
      <c r="I28" s="139"/>
      <c r="J28" s="35" t="s">
        <v>5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>
      <c r="B29" s="25"/>
      <c r="C29" s="25"/>
      <c r="D29" s="25"/>
      <c r="E29" s="37" t="s">
        <v>35</v>
      </c>
      <c r="F29" s="25"/>
      <c r="G29" s="38"/>
      <c r="H29" s="138">
        <f>0/1000</f>
        <v>0</v>
      </c>
      <c r="I29" s="139"/>
      <c r="J29" s="35" t="s">
        <v>5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>
      <c r="B30" s="25"/>
      <c r="C30" s="25"/>
      <c r="D30" s="25"/>
      <c r="E30" s="28" t="s">
        <v>6</v>
      </c>
      <c r="F30" s="25"/>
      <c r="G30" s="25"/>
      <c r="H30" s="138">
        <f>(W14+W15)/1000</f>
        <v>8.6690000000000017E-2</v>
      </c>
      <c r="I30" s="139"/>
      <c r="J30" s="35" t="s">
        <v>7</v>
      </c>
      <c r="K30" s="140">
        <f>(X14+X15)/1000</f>
        <v>8.6690000000000017E-2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928</v>
      </c>
      <c r="Z30" s="71">
        <v>828</v>
      </c>
      <c r="AA30" s="71">
        <v>540</v>
      </c>
    </row>
    <row r="31" spans="2:27">
      <c r="B31" s="25"/>
      <c r="C31" s="25"/>
      <c r="D31" s="25"/>
      <c r="E31" s="28" t="s">
        <v>8</v>
      </c>
      <c r="F31" s="25"/>
      <c r="G31" s="25"/>
      <c r="H31" s="138">
        <f>928/1000</f>
        <v>0.92800000000000005</v>
      </c>
      <c r="I31" s="139"/>
      <c r="J31" s="35" t="s">
        <v>5</v>
      </c>
      <c r="K31" s="140">
        <f>10222/1000</f>
        <v>10.222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10222</v>
      </c>
      <c r="Z31" s="72">
        <v>7761</v>
      </c>
      <c r="AA31" s="72">
        <v>4733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21" t="s">
        <v>58</v>
      </c>
      <c r="B36" s="122"/>
      <c r="C36" s="125" t="s">
        <v>10</v>
      </c>
      <c r="D36" s="125" t="s">
        <v>11</v>
      </c>
      <c r="E36" s="146" t="s">
        <v>12</v>
      </c>
      <c r="F36" s="147"/>
      <c r="G36" s="148"/>
      <c r="H36" s="146" t="s">
        <v>13</v>
      </c>
      <c r="I36" s="147"/>
      <c r="J36" s="148"/>
      <c r="K36" s="146" t="s">
        <v>14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>
      <c r="A37" s="125" t="s">
        <v>59</v>
      </c>
      <c r="B37" s="123" t="s">
        <v>60</v>
      </c>
      <c r="C37" s="153"/>
      <c r="D37" s="153"/>
      <c r="E37" s="144" t="s">
        <v>1</v>
      </c>
      <c r="F37" s="47" t="s">
        <v>15</v>
      </c>
      <c r="G37" s="47" t="s">
        <v>16</v>
      </c>
      <c r="H37" s="144" t="s">
        <v>1</v>
      </c>
      <c r="I37" s="47" t="s">
        <v>15</v>
      </c>
      <c r="J37" s="47" t="s">
        <v>16</v>
      </c>
      <c r="K37" s="144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>
      <c r="A38" s="126"/>
      <c r="B38" s="124"/>
      <c r="C38" s="126"/>
      <c r="D38" s="126"/>
      <c r="E38" s="145"/>
      <c r="F38" s="47" t="s">
        <v>17</v>
      </c>
      <c r="G38" s="47" t="s">
        <v>18</v>
      </c>
      <c r="H38" s="145"/>
      <c r="I38" s="47" t="s">
        <v>17</v>
      </c>
      <c r="J38" s="47" t="s">
        <v>18</v>
      </c>
      <c r="K38" s="145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9" t="s">
        <v>70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</row>
    <row r="41" spans="1:22" ht="18.399999999999999" customHeight="1">
      <c r="A41" s="117" t="s">
        <v>71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ht="96">
      <c r="A42" s="80">
        <v>1</v>
      </c>
      <c r="B42" s="81">
        <v>1</v>
      </c>
      <c r="C42" s="82" t="s">
        <v>72</v>
      </c>
      <c r="D42" s="83" t="s">
        <v>73</v>
      </c>
      <c r="E42" s="84">
        <v>5013.63</v>
      </c>
      <c r="F42" s="85" t="s">
        <v>74</v>
      </c>
      <c r="G42" s="84" t="s">
        <v>75</v>
      </c>
      <c r="H42" s="84" t="s">
        <v>76</v>
      </c>
      <c r="I42" s="84" t="s">
        <v>77</v>
      </c>
      <c r="J42" s="84">
        <v>8</v>
      </c>
      <c r="K42" s="84" t="s">
        <v>78</v>
      </c>
      <c r="L42" s="85" t="s">
        <v>79</v>
      </c>
      <c r="M42" s="85"/>
      <c r="N42" s="85" t="s">
        <v>80</v>
      </c>
      <c r="O42" s="85"/>
      <c r="P42" s="85"/>
      <c r="Q42" s="85"/>
      <c r="R42" s="85"/>
      <c r="S42" s="85"/>
      <c r="T42" s="85"/>
      <c r="U42" s="85"/>
      <c r="V42" s="85" t="s">
        <v>81</v>
      </c>
    </row>
    <row r="43" spans="1:22" ht="96">
      <c r="A43" s="80">
        <v>2</v>
      </c>
      <c r="B43" s="81">
        <v>2</v>
      </c>
      <c r="C43" s="82" t="s">
        <v>82</v>
      </c>
      <c r="D43" s="83" t="s">
        <v>83</v>
      </c>
      <c r="E43" s="84">
        <v>2435.67</v>
      </c>
      <c r="F43" s="85" t="s">
        <v>84</v>
      </c>
      <c r="G43" s="84" t="s">
        <v>85</v>
      </c>
      <c r="H43" s="84" t="s">
        <v>86</v>
      </c>
      <c r="I43" s="84" t="s">
        <v>87</v>
      </c>
      <c r="J43" s="84">
        <v>2</v>
      </c>
      <c r="K43" s="84" t="s">
        <v>88</v>
      </c>
      <c r="L43" s="85" t="s">
        <v>89</v>
      </c>
      <c r="M43" s="85"/>
      <c r="N43" s="85" t="s">
        <v>80</v>
      </c>
      <c r="O43" s="85"/>
      <c r="P43" s="85"/>
      <c r="Q43" s="85"/>
      <c r="R43" s="85"/>
      <c r="S43" s="85"/>
      <c r="T43" s="85"/>
      <c r="U43" s="85"/>
      <c r="V43" s="85">
        <v>9</v>
      </c>
    </row>
    <row r="44" spans="1:22" ht="72">
      <c r="A44" s="80">
        <v>3</v>
      </c>
      <c r="B44" s="81">
        <v>3</v>
      </c>
      <c r="C44" s="82" t="s">
        <v>90</v>
      </c>
      <c r="D44" s="83" t="s">
        <v>91</v>
      </c>
      <c r="E44" s="84">
        <v>13.69</v>
      </c>
      <c r="F44" s="85">
        <v>13.69</v>
      </c>
      <c r="G44" s="84"/>
      <c r="H44" s="84" t="s">
        <v>92</v>
      </c>
      <c r="I44" s="84">
        <v>1</v>
      </c>
      <c r="J44" s="84"/>
      <c r="K44" s="84" t="s">
        <v>93</v>
      </c>
      <c r="L44" s="85">
        <v>8</v>
      </c>
      <c r="M44" s="85"/>
      <c r="N44" s="85" t="s">
        <v>80</v>
      </c>
      <c r="O44" s="85"/>
      <c r="P44" s="85"/>
      <c r="Q44" s="85"/>
      <c r="R44" s="85"/>
      <c r="S44" s="85"/>
      <c r="T44" s="85"/>
      <c r="U44" s="85"/>
      <c r="V44" s="85"/>
    </row>
    <row r="45" spans="1:22" ht="18.399999999999999" customHeight="1">
      <c r="A45" s="117" t="s">
        <v>94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</row>
    <row r="46" spans="1:22" ht="96">
      <c r="A46" s="80">
        <v>4</v>
      </c>
      <c r="B46" s="81">
        <v>4</v>
      </c>
      <c r="C46" s="82" t="s">
        <v>72</v>
      </c>
      <c r="D46" s="83" t="s">
        <v>95</v>
      </c>
      <c r="E46" s="84">
        <v>5013.63</v>
      </c>
      <c r="F46" s="85" t="s">
        <v>74</v>
      </c>
      <c r="G46" s="84" t="s">
        <v>75</v>
      </c>
      <c r="H46" s="84" t="s">
        <v>96</v>
      </c>
      <c r="I46" s="84" t="s">
        <v>97</v>
      </c>
      <c r="J46" s="84">
        <v>9</v>
      </c>
      <c r="K46" s="84" t="s">
        <v>98</v>
      </c>
      <c r="L46" s="85" t="s">
        <v>99</v>
      </c>
      <c r="M46" s="85"/>
      <c r="N46" s="85" t="s">
        <v>80</v>
      </c>
      <c r="O46" s="85"/>
      <c r="P46" s="85"/>
      <c r="Q46" s="85"/>
      <c r="R46" s="85"/>
      <c r="S46" s="85"/>
      <c r="T46" s="85"/>
      <c r="U46" s="85"/>
      <c r="V46" s="85" t="s">
        <v>100</v>
      </c>
    </row>
    <row r="47" spans="1:22" ht="84">
      <c r="A47" s="80">
        <v>5</v>
      </c>
      <c r="B47" s="81">
        <v>5</v>
      </c>
      <c r="C47" s="82" t="s">
        <v>101</v>
      </c>
      <c r="D47" s="83" t="s">
        <v>102</v>
      </c>
      <c r="E47" s="84">
        <v>22</v>
      </c>
      <c r="F47" s="85" t="s">
        <v>103</v>
      </c>
      <c r="G47" s="84"/>
      <c r="H47" s="84">
        <v>22</v>
      </c>
      <c r="I47" s="84" t="s">
        <v>103</v>
      </c>
      <c r="J47" s="84"/>
      <c r="K47" s="84">
        <v>64</v>
      </c>
      <c r="L47" s="85" t="s">
        <v>104</v>
      </c>
      <c r="M47" s="85"/>
      <c r="N47" s="85" t="s">
        <v>105</v>
      </c>
      <c r="O47" s="85"/>
      <c r="P47" s="85"/>
      <c r="Q47" s="85"/>
      <c r="R47" s="85"/>
      <c r="S47" s="85"/>
      <c r="T47" s="85"/>
      <c r="U47" s="85"/>
      <c r="V47" s="85"/>
    </row>
    <row r="48" spans="1:22" ht="72">
      <c r="A48" s="80">
        <v>6</v>
      </c>
      <c r="B48" s="81">
        <v>6</v>
      </c>
      <c r="C48" s="82" t="s">
        <v>90</v>
      </c>
      <c r="D48" s="83" t="s">
        <v>106</v>
      </c>
      <c r="E48" s="84">
        <v>13.69</v>
      </c>
      <c r="F48" s="85">
        <v>13.69</v>
      </c>
      <c r="G48" s="84"/>
      <c r="H48" s="84" t="s">
        <v>92</v>
      </c>
      <c r="I48" s="84">
        <v>1</v>
      </c>
      <c r="J48" s="84"/>
      <c r="K48" s="84" t="s">
        <v>107</v>
      </c>
      <c r="L48" s="85">
        <v>9</v>
      </c>
      <c r="M48" s="85"/>
      <c r="N48" s="85" t="s">
        <v>80</v>
      </c>
      <c r="O48" s="85"/>
      <c r="P48" s="85"/>
      <c r="Q48" s="85"/>
      <c r="R48" s="85"/>
      <c r="S48" s="85"/>
      <c r="T48" s="85"/>
      <c r="U48" s="85"/>
      <c r="V48" s="85"/>
    </row>
    <row r="49" spans="1:22" ht="18.399999999999999" customHeight="1">
      <c r="A49" s="117" t="s">
        <v>108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</row>
    <row r="50" spans="1:22" ht="72">
      <c r="A50" s="80">
        <v>7</v>
      </c>
      <c r="B50" s="81">
        <v>7</v>
      </c>
      <c r="C50" s="82" t="s">
        <v>109</v>
      </c>
      <c r="D50" s="83" t="s">
        <v>110</v>
      </c>
      <c r="E50" s="84">
        <v>2250.2399999999998</v>
      </c>
      <c r="F50" s="85" t="s">
        <v>111</v>
      </c>
      <c r="G50" s="84" t="s">
        <v>112</v>
      </c>
      <c r="H50" s="84" t="s">
        <v>113</v>
      </c>
      <c r="I50" s="84" t="s">
        <v>114</v>
      </c>
      <c r="J50" s="84"/>
      <c r="K50" s="84" t="s">
        <v>115</v>
      </c>
      <c r="L50" s="85" t="s">
        <v>116</v>
      </c>
      <c r="M50" s="85"/>
      <c r="N50" s="85" t="s">
        <v>80</v>
      </c>
      <c r="O50" s="85"/>
      <c r="P50" s="85"/>
      <c r="Q50" s="85"/>
      <c r="R50" s="85"/>
      <c r="S50" s="85"/>
      <c r="T50" s="85"/>
      <c r="U50" s="85"/>
      <c r="V50" s="85"/>
    </row>
    <row r="51" spans="1:22" ht="72">
      <c r="A51" s="80">
        <v>8</v>
      </c>
      <c r="B51" s="81">
        <v>8</v>
      </c>
      <c r="C51" s="82" t="s">
        <v>90</v>
      </c>
      <c r="D51" s="83" t="s">
        <v>106</v>
      </c>
      <c r="E51" s="84">
        <v>13.69</v>
      </c>
      <c r="F51" s="85">
        <v>13.69</v>
      </c>
      <c r="G51" s="84"/>
      <c r="H51" s="84" t="s">
        <v>92</v>
      </c>
      <c r="I51" s="84">
        <v>1</v>
      </c>
      <c r="J51" s="84"/>
      <c r="K51" s="84" t="s">
        <v>107</v>
      </c>
      <c r="L51" s="85">
        <v>9</v>
      </c>
      <c r="M51" s="85"/>
      <c r="N51" s="85" t="s">
        <v>80</v>
      </c>
      <c r="O51" s="85"/>
      <c r="P51" s="85"/>
      <c r="Q51" s="85"/>
      <c r="R51" s="85"/>
      <c r="S51" s="85"/>
      <c r="T51" s="85"/>
      <c r="U51" s="85"/>
      <c r="V51" s="85"/>
    </row>
    <row r="52" spans="1:22" ht="18.399999999999999" customHeight="1">
      <c r="A52" s="117" t="s">
        <v>117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</row>
    <row r="53" spans="1:22" ht="72">
      <c r="A53" s="80">
        <v>9</v>
      </c>
      <c r="B53" s="81">
        <v>9</v>
      </c>
      <c r="C53" s="82" t="s">
        <v>118</v>
      </c>
      <c r="D53" s="83" t="s">
        <v>119</v>
      </c>
      <c r="E53" s="84">
        <v>5.36</v>
      </c>
      <c r="F53" s="85">
        <v>2.16</v>
      </c>
      <c r="G53" s="84" t="s">
        <v>120</v>
      </c>
      <c r="H53" s="84" t="s">
        <v>121</v>
      </c>
      <c r="I53" s="84">
        <v>216</v>
      </c>
      <c r="J53" s="84" t="s">
        <v>122</v>
      </c>
      <c r="K53" s="84" t="s">
        <v>123</v>
      </c>
      <c r="L53" s="85">
        <v>2377</v>
      </c>
      <c r="M53" s="85"/>
      <c r="N53" s="85" t="s">
        <v>80</v>
      </c>
      <c r="O53" s="85"/>
      <c r="P53" s="85"/>
      <c r="Q53" s="85"/>
      <c r="R53" s="85"/>
      <c r="S53" s="85"/>
      <c r="T53" s="85"/>
      <c r="U53" s="85"/>
      <c r="V53" s="85" t="s">
        <v>124</v>
      </c>
    </row>
    <row r="54" spans="1:22" ht="36">
      <c r="A54" s="80">
        <v>10</v>
      </c>
      <c r="B54" s="81">
        <v>10</v>
      </c>
      <c r="C54" s="82" t="s">
        <v>125</v>
      </c>
      <c r="D54" s="83" t="s">
        <v>126</v>
      </c>
      <c r="E54" s="84">
        <v>11011</v>
      </c>
      <c r="F54" s="85" t="s">
        <v>127</v>
      </c>
      <c r="G54" s="84"/>
      <c r="H54" s="84">
        <v>110</v>
      </c>
      <c r="I54" s="84" t="s">
        <v>128</v>
      </c>
      <c r="J54" s="84"/>
      <c r="K54" s="84">
        <v>31</v>
      </c>
      <c r="L54" s="85" t="s">
        <v>129</v>
      </c>
      <c r="M54" s="85"/>
      <c r="N54" s="85" t="s">
        <v>105</v>
      </c>
      <c r="O54" s="85"/>
      <c r="P54" s="85"/>
      <c r="Q54" s="85"/>
      <c r="R54" s="85"/>
      <c r="S54" s="85"/>
      <c r="T54" s="85"/>
      <c r="U54" s="85"/>
      <c r="V54" s="85"/>
    </row>
    <row r="55" spans="1:22" ht="18.399999999999999" customHeight="1">
      <c r="A55" s="117" t="s">
        <v>130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spans="1:22" ht="72">
      <c r="A56" s="80">
        <v>11</v>
      </c>
      <c r="B56" s="81">
        <v>11</v>
      </c>
      <c r="C56" s="82" t="s">
        <v>131</v>
      </c>
      <c r="D56" s="83" t="s">
        <v>132</v>
      </c>
      <c r="E56" s="84">
        <v>508.07</v>
      </c>
      <c r="F56" s="85" t="s">
        <v>133</v>
      </c>
      <c r="G56" s="84">
        <v>1.03</v>
      </c>
      <c r="H56" s="84" t="s">
        <v>134</v>
      </c>
      <c r="I56" s="84" t="s">
        <v>135</v>
      </c>
      <c r="J56" s="84"/>
      <c r="K56" s="84" t="s">
        <v>136</v>
      </c>
      <c r="L56" s="85" t="s">
        <v>137</v>
      </c>
      <c r="M56" s="85"/>
      <c r="N56" s="85" t="s">
        <v>80</v>
      </c>
      <c r="O56" s="85"/>
      <c r="P56" s="85"/>
      <c r="Q56" s="85"/>
      <c r="R56" s="85"/>
      <c r="S56" s="85"/>
      <c r="T56" s="85"/>
      <c r="U56" s="85"/>
      <c r="V56" s="85"/>
    </row>
    <row r="57" spans="1:22" ht="18.399999999999999" customHeight="1">
      <c r="A57" s="117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</row>
    <row r="58" spans="1:22" ht="72">
      <c r="A58" s="80">
        <v>12</v>
      </c>
      <c r="B58" s="81">
        <v>12</v>
      </c>
      <c r="C58" s="82" t="s">
        <v>109</v>
      </c>
      <c r="D58" s="83" t="s">
        <v>110</v>
      </c>
      <c r="E58" s="84">
        <v>2250.2399999999998</v>
      </c>
      <c r="F58" s="85" t="s">
        <v>111</v>
      </c>
      <c r="G58" s="84" t="s">
        <v>112</v>
      </c>
      <c r="H58" s="84" t="s">
        <v>113</v>
      </c>
      <c r="I58" s="84" t="s">
        <v>114</v>
      </c>
      <c r="J58" s="84"/>
      <c r="K58" s="84" t="s">
        <v>115</v>
      </c>
      <c r="L58" s="85" t="s">
        <v>116</v>
      </c>
      <c r="M58" s="85"/>
      <c r="N58" s="85" t="s">
        <v>80</v>
      </c>
      <c r="O58" s="85"/>
      <c r="P58" s="85"/>
      <c r="Q58" s="85"/>
      <c r="R58" s="85"/>
      <c r="S58" s="85"/>
      <c r="T58" s="85"/>
      <c r="U58" s="85"/>
      <c r="V58" s="85"/>
    </row>
    <row r="59" spans="1:22" ht="48">
      <c r="A59" s="80">
        <v>13</v>
      </c>
      <c r="B59" s="81">
        <v>14</v>
      </c>
      <c r="C59" s="82" t="s">
        <v>139</v>
      </c>
      <c r="D59" s="83" t="s">
        <v>102</v>
      </c>
      <c r="E59" s="84">
        <v>43.5</v>
      </c>
      <c r="F59" s="85" t="s">
        <v>140</v>
      </c>
      <c r="G59" s="84"/>
      <c r="H59" s="84">
        <v>44</v>
      </c>
      <c r="I59" s="84" t="s">
        <v>141</v>
      </c>
      <c r="J59" s="84"/>
      <c r="K59" s="84">
        <v>116</v>
      </c>
      <c r="L59" s="85" t="s">
        <v>142</v>
      </c>
      <c r="M59" s="85"/>
      <c r="N59" s="85" t="s">
        <v>105</v>
      </c>
      <c r="O59" s="85"/>
      <c r="P59" s="85"/>
      <c r="Q59" s="85"/>
      <c r="R59" s="85"/>
      <c r="S59" s="85"/>
      <c r="T59" s="85"/>
      <c r="U59" s="85"/>
      <c r="V59" s="85"/>
    </row>
    <row r="60" spans="1:22" ht="72">
      <c r="A60" s="80">
        <v>14</v>
      </c>
      <c r="B60" s="81">
        <v>15</v>
      </c>
      <c r="C60" s="82" t="s">
        <v>90</v>
      </c>
      <c r="D60" s="83" t="s">
        <v>106</v>
      </c>
      <c r="E60" s="84">
        <v>13.69</v>
      </c>
      <c r="F60" s="85">
        <v>13.69</v>
      </c>
      <c r="G60" s="84"/>
      <c r="H60" s="84" t="s">
        <v>92</v>
      </c>
      <c r="I60" s="84">
        <v>1</v>
      </c>
      <c r="J60" s="84"/>
      <c r="K60" s="84" t="s">
        <v>107</v>
      </c>
      <c r="L60" s="85">
        <v>9</v>
      </c>
      <c r="M60" s="85"/>
      <c r="N60" s="85" t="s">
        <v>80</v>
      </c>
      <c r="O60" s="85"/>
      <c r="P60" s="85"/>
      <c r="Q60" s="85"/>
      <c r="R60" s="85"/>
      <c r="S60" s="85"/>
      <c r="T60" s="85"/>
      <c r="U60" s="85"/>
      <c r="V60" s="85"/>
    </row>
    <row r="61" spans="1:22" ht="18.399999999999999" customHeight="1">
      <c r="A61" s="117" t="s">
        <v>143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1:22" ht="72">
      <c r="A62" s="80">
        <v>15</v>
      </c>
      <c r="B62" s="81">
        <v>16</v>
      </c>
      <c r="C62" s="82" t="s">
        <v>144</v>
      </c>
      <c r="D62" s="83" t="s">
        <v>145</v>
      </c>
      <c r="E62" s="84">
        <v>15810.14</v>
      </c>
      <c r="F62" s="85" t="s">
        <v>146</v>
      </c>
      <c r="G62" s="84">
        <v>195.41</v>
      </c>
      <c r="H62" s="84" t="s">
        <v>147</v>
      </c>
      <c r="I62" s="84" t="s">
        <v>148</v>
      </c>
      <c r="J62" s="84"/>
      <c r="K62" s="84" t="s">
        <v>149</v>
      </c>
      <c r="L62" s="85" t="s">
        <v>150</v>
      </c>
      <c r="M62" s="85"/>
      <c r="N62" s="85" t="s">
        <v>80</v>
      </c>
      <c r="O62" s="85"/>
      <c r="P62" s="85"/>
      <c r="Q62" s="85"/>
      <c r="R62" s="85"/>
      <c r="S62" s="85"/>
      <c r="T62" s="85"/>
      <c r="U62" s="85"/>
      <c r="V62" s="85">
        <v>2</v>
      </c>
    </row>
    <row r="63" spans="1:22" ht="48">
      <c r="A63" s="86">
        <v>16</v>
      </c>
      <c r="B63" s="87">
        <v>17</v>
      </c>
      <c r="C63" s="88" t="s">
        <v>151</v>
      </c>
      <c r="D63" s="89" t="s">
        <v>152</v>
      </c>
      <c r="E63" s="90">
        <v>26.3</v>
      </c>
      <c r="F63" s="91" t="s">
        <v>153</v>
      </c>
      <c r="G63" s="90"/>
      <c r="H63" s="90">
        <v>13</v>
      </c>
      <c r="I63" s="90" t="s">
        <v>154</v>
      </c>
      <c r="J63" s="90"/>
      <c r="K63" s="90">
        <v>60</v>
      </c>
      <c r="L63" s="91" t="s">
        <v>155</v>
      </c>
      <c r="M63" s="91"/>
      <c r="N63" s="91" t="s">
        <v>105</v>
      </c>
      <c r="O63" s="91"/>
      <c r="P63" s="91"/>
      <c r="Q63" s="91"/>
      <c r="R63" s="91"/>
      <c r="S63" s="91"/>
      <c r="T63" s="91"/>
      <c r="U63" s="91"/>
      <c r="V63" s="91"/>
    </row>
    <row r="64" spans="1:22" ht="19.350000000000001" customHeight="1">
      <c r="A64" s="119" t="s">
        <v>156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</row>
    <row r="65" spans="1:22" ht="18.399999999999999" customHeight="1">
      <c r="A65" s="117" t="s">
        <v>157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</row>
    <row r="66" spans="1:22" ht="72">
      <c r="A66" s="80">
        <v>17</v>
      </c>
      <c r="B66" s="81">
        <v>18</v>
      </c>
      <c r="C66" s="82" t="s">
        <v>144</v>
      </c>
      <c r="D66" s="83" t="s">
        <v>145</v>
      </c>
      <c r="E66" s="84">
        <v>15810.14</v>
      </c>
      <c r="F66" s="85" t="s">
        <v>146</v>
      </c>
      <c r="G66" s="84">
        <v>195.41</v>
      </c>
      <c r="H66" s="84" t="s">
        <v>147</v>
      </c>
      <c r="I66" s="84" t="s">
        <v>148</v>
      </c>
      <c r="J66" s="84"/>
      <c r="K66" s="84" t="s">
        <v>149</v>
      </c>
      <c r="L66" s="85" t="s">
        <v>150</v>
      </c>
      <c r="M66" s="85"/>
      <c r="N66" s="85" t="s">
        <v>80</v>
      </c>
      <c r="O66" s="85"/>
      <c r="P66" s="85"/>
      <c r="Q66" s="85"/>
      <c r="R66" s="85"/>
      <c r="S66" s="85"/>
      <c r="T66" s="85"/>
      <c r="U66" s="85"/>
      <c r="V66" s="85">
        <v>2</v>
      </c>
    </row>
    <row r="67" spans="1:22" ht="48">
      <c r="A67" s="80">
        <v>18</v>
      </c>
      <c r="B67" s="81">
        <v>19</v>
      </c>
      <c r="C67" s="82" t="s">
        <v>151</v>
      </c>
      <c r="D67" s="83" t="s">
        <v>152</v>
      </c>
      <c r="E67" s="84">
        <v>26.3</v>
      </c>
      <c r="F67" s="85" t="s">
        <v>153</v>
      </c>
      <c r="G67" s="84"/>
      <c r="H67" s="84">
        <v>13</v>
      </c>
      <c r="I67" s="84" t="s">
        <v>154</v>
      </c>
      <c r="J67" s="84"/>
      <c r="K67" s="84">
        <v>60</v>
      </c>
      <c r="L67" s="85" t="s">
        <v>155</v>
      </c>
      <c r="M67" s="85"/>
      <c r="N67" s="85" t="s">
        <v>105</v>
      </c>
      <c r="O67" s="85"/>
      <c r="P67" s="85"/>
      <c r="Q67" s="85"/>
      <c r="R67" s="85"/>
      <c r="S67" s="85"/>
      <c r="T67" s="85"/>
      <c r="U67" s="85"/>
      <c r="V67" s="85"/>
    </row>
    <row r="68" spans="1:22" ht="48">
      <c r="A68" s="80">
        <v>19</v>
      </c>
      <c r="B68" s="81">
        <v>20</v>
      </c>
      <c r="C68" s="82" t="s">
        <v>158</v>
      </c>
      <c r="D68" s="83" t="s">
        <v>159</v>
      </c>
      <c r="E68" s="84">
        <v>18.600000000000001</v>
      </c>
      <c r="F68" s="85" t="s">
        <v>160</v>
      </c>
      <c r="G68" s="84"/>
      <c r="H68" s="84">
        <v>19</v>
      </c>
      <c r="I68" s="84" t="s">
        <v>161</v>
      </c>
      <c r="J68" s="84"/>
      <c r="K68" s="84">
        <v>34</v>
      </c>
      <c r="L68" s="85" t="s">
        <v>162</v>
      </c>
      <c r="M68" s="85"/>
      <c r="N68" s="85" t="s">
        <v>105</v>
      </c>
      <c r="O68" s="85"/>
      <c r="P68" s="85"/>
      <c r="Q68" s="85"/>
      <c r="R68" s="85"/>
      <c r="S68" s="85"/>
      <c r="T68" s="85"/>
      <c r="U68" s="85"/>
      <c r="V68" s="85"/>
    </row>
    <row r="69" spans="1:22" ht="18.399999999999999" customHeight="1">
      <c r="A69" s="117" t="s">
        <v>163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</row>
    <row r="70" spans="1:22" ht="84">
      <c r="A70" s="80">
        <v>20</v>
      </c>
      <c r="B70" s="81">
        <v>21</v>
      </c>
      <c r="C70" s="82" t="s">
        <v>164</v>
      </c>
      <c r="D70" s="83" t="s">
        <v>165</v>
      </c>
      <c r="E70" s="84">
        <v>5595.44</v>
      </c>
      <c r="F70" s="85" t="s">
        <v>166</v>
      </c>
      <c r="G70" s="84">
        <v>19.61</v>
      </c>
      <c r="H70" s="84" t="s">
        <v>167</v>
      </c>
      <c r="I70" s="84" t="s">
        <v>168</v>
      </c>
      <c r="J70" s="84"/>
      <c r="K70" s="84" t="s">
        <v>169</v>
      </c>
      <c r="L70" s="85" t="s">
        <v>170</v>
      </c>
      <c r="M70" s="85"/>
      <c r="N70" s="85" t="s">
        <v>80</v>
      </c>
      <c r="O70" s="85"/>
      <c r="P70" s="85"/>
      <c r="Q70" s="85"/>
      <c r="R70" s="85"/>
      <c r="S70" s="85"/>
      <c r="T70" s="85"/>
      <c r="U70" s="85"/>
      <c r="V70" s="85">
        <v>1</v>
      </c>
    </row>
    <row r="71" spans="1:22" ht="18.399999999999999" customHeight="1">
      <c r="A71" s="117" t="s">
        <v>171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</row>
    <row r="72" spans="1:22" ht="60">
      <c r="A72" s="86">
        <v>21</v>
      </c>
      <c r="B72" s="87">
        <v>22</v>
      </c>
      <c r="C72" s="88" t="s">
        <v>172</v>
      </c>
      <c r="D72" s="89" t="s">
        <v>173</v>
      </c>
      <c r="E72" s="90">
        <v>508.07</v>
      </c>
      <c r="F72" s="91" t="s">
        <v>133</v>
      </c>
      <c r="G72" s="90">
        <v>1.03</v>
      </c>
      <c r="H72" s="90" t="s">
        <v>174</v>
      </c>
      <c r="I72" s="90" t="s">
        <v>175</v>
      </c>
      <c r="J72" s="90"/>
      <c r="K72" s="90" t="s">
        <v>176</v>
      </c>
      <c r="L72" s="91" t="s">
        <v>177</v>
      </c>
      <c r="M72" s="91"/>
      <c r="N72" s="91" t="s">
        <v>80</v>
      </c>
      <c r="O72" s="91"/>
      <c r="P72" s="91"/>
      <c r="Q72" s="91"/>
      <c r="R72" s="91"/>
      <c r="S72" s="91"/>
      <c r="T72" s="91"/>
      <c r="U72" s="91"/>
      <c r="V72" s="91">
        <v>1</v>
      </c>
    </row>
    <row r="73" spans="1:22" ht="19.350000000000001" customHeight="1">
      <c r="A73" s="119" t="s">
        <v>178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</row>
    <row r="74" spans="1:22" ht="18.399999999999999" customHeight="1">
      <c r="A74" s="117" t="s">
        <v>179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</row>
    <row r="75" spans="1:22" ht="60">
      <c r="A75" s="80">
        <v>22</v>
      </c>
      <c r="B75" s="81">
        <v>23</v>
      </c>
      <c r="C75" s="82" t="s">
        <v>180</v>
      </c>
      <c r="D75" s="83" t="s">
        <v>181</v>
      </c>
      <c r="E75" s="84">
        <v>1170.06</v>
      </c>
      <c r="F75" s="85">
        <v>1094.5</v>
      </c>
      <c r="G75" s="84" t="s">
        <v>182</v>
      </c>
      <c r="H75" s="84" t="s">
        <v>183</v>
      </c>
      <c r="I75" s="84">
        <v>11</v>
      </c>
      <c r="J75" s="84">
        <v>1</v>
      </c>
      <c r="K75" s="84" t="s">
        <v>184</v>
      </c>
      <c r="L75" s="85">
        <v>121</v>
      </c>
      <c r="M75" s="85"/>
      <c r="N75" s="85" t="s">
        <v>80</v>
      </c>
      <c r="O75" s="85"/>
      <c r="P75" s="85"/>
      <c r="Q75" s="85"/>
      <c r="R75" s="85"/>
      <c r="S75" s="85"/>
      <c r="T75" s="85"/>
      <c r="U75" s="85"/>
      <c r="V75" s="85" t="s">
        <v>185</v>
      </c>
    </row>
    <row r="76" spans="1:22" ht="60">
      <c r="A76" s="80">
        <v>23</v>
      </c>
      <c r="B76" s="81">
        <v>24</v>
      </c>
      <c r="C76" s="82" t="s">
        <v>186</v>
      </c>
      <c r="D76" s="83" t="s">
        <v>187</v>
      </c>
      <c r="E76" s="84">
        <v>3427.26</v>
      </c>
      <c r="F76" s="85" t="s">
        <v>188</v>
      </c>
      <c r="G76" s="84" t="s">
        <v>189</v>
      </c>
      <c r="H76" s="84" t="s">
        <v>190</v>
      </c>
      <c r="I76" s="84" t="s">
        <v>191</v>
      </c>
      <c r="J76" s="84">
        <v>6</v>
      </c>
      <c r="K76" s="84" t="s">
        <v>192</v>
      </c>
      <c r="L76" s="85" t="s">
        <v>193</v>
      </c>
      <c r="M76" s="85"/>
      <c r="N76" s="85" t="s">
        <v>80</v>
      </c>
      <c r="O76" s="85"/>
      <c r="P76" s="85"/>
      <c r="Q76" s="85"/>
      <c r="R76" s="85"/>
      <c r="S76" s="85"/>
      <c r="T76" s="85"/>
      <c r="U76" s="85"/>
      <c r="V76" s="85" t="s">
        <v>194</v>
      </c>
    </row>
    <row r="77" spans="1:22" ht="18.399999999999999" customHeight="1">
      <c r="A77" s="117" t="s">
        <v>195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</row>
    <row r="78" spans="1:22" ht="60">
      <c r="A78" s="80">
        <v>24</v>
      </c>
      <c r="B78" s="81">
        <v>25</v>
      </c>
      <c r="C78" s="82" t="s">
        <v>180</v>
      </c>
      <c r="D78" s="83" t="s">
        <v>181</v>
      </c>
      <c r="E78" s="84">
        <v>1170.06</v>
      </c>
      <c r="F78" s="85">
        <v>1094.5</v>
      </c>
      <c r="G78" s="84" t="s">
        <v>182</v>
      </c>
      <c r="H78" s="84" t="s">
        <v>183</v>
      </c>
      <c r="I78" s="84">
        <v>11</v>
      </c>
      <c r="J78" s="84">
        <v>1</v>
      </c>
      <c r="K78" s="84" t="s">
        <v>184</v>
      </c>
      <c r="L78" s="85">
        <v>121</v>
      </c>
      <c r="M78" s="85"/>
      <c r="N78" s="85" t="s">
        <v>80</v>
      </c>
      <c r="O78" s="85"/>
      <c r="P78" s="85"/>
      <c r="Q78" s="85"/>
      <c r="R78" s="85"/>
      <c r="S78" s="85"/>
      <c r="T78" s="85"/>
      <c r="U78" s="85"/>
      <c r="V78" s="85" t="s">
        <v>185</v>
      </c>
    </row>
    <row r="79" spans="1:22" ht="60">
      <c r="A79" s="80">
        <v>25</v>
      </c>
      <c r="B79" s="81">
        <v>26</v>
      </c>
      <c r="C79" s="82" t="s">
        <v>186</v>
      </c>
      <c r="D79" s="83" t="s">
        <v>187</v>
      </c>
      <c r="E79" s="84">
        <v>3427.26</v>
      </c>
      <c r="F79" s="85" t="s">
        <v>188</v>
      </c>
      <c r="G79" s="84" t="s">
        <v>189</v>
      </c>
      <c r="H79" s="84" t="s">
        <v>190</v>
      </c>
      <c r="I79" s="84" t="s">
        <v>191</v>
      </c>
      <c r="J79" s="84">
        <v>6</v>
      </c>
      <c r="K79" s="84" t="s">
        <v>192</v>
      </c>
      <c r="L79" s="85" t="s">
        <v>193</v>
      </c>
      <c r="M79" s="85"/>
      <c r="N79" s="85" t="s">
        <v>80</v>
      </c>
      <c r="O79" s="85"/>
      <c r="P79" s="85"/>
      <c r="Q79" s="85"/>
      <c r="R79" s="85"/>
      <c r="S79" s="85"/>
      <c r="T79" s="85"/>
      <c r="U79" s="85"/>
      <c r="V79" s="85" t="s">
        <v>194</v>
      </c>
    </row>
    <row r="80" spans="1:22" ht="96">
      <c r="A80" s="80">
        <v>26</v>
      </c>
      <c r="B80" s="81">
        <v>27</v>
      </c>
      <c r="C80" s="82" t="s">
        <v>82</v>
      </c>
      <c r="D80" s="83" t="s">
        <v>110</v>
      </c>
      <c r="E80" s="84">
        <v>2435.67</v>
      </c>
      <c r="F80" s="85" t="s">
        <v>84</v>
      </c>
      <c r="G80" s="84" t="s">
        <v>85</v>
      </c>
      <c r="H80" s="84" t="s">
        <v>196</v>
      </c>
      <c r="I80" s="84" t="s">
        <v>197</v>
      </c>
      <c r="J80" s="84">
        <v>1</v>
      </c>
      <c r="K80" s="84" t="s">
        <v>198</v>
      </c>
      <c r="L80" s="85" t="s">
        <v>199</v>
      </c>
      <c r="M80" s="85"/>
      <c r="N80" s="85" t="s">
        <v>80</v>
      </c>
      <c r="O80" s="85"/>
      <c r="P80" s="85"/>
      <c r="Q80" s="85"/>
      <c r="R80" s="85"/>
      <c r="S80" s="85"/>
      <c r="T80" s="85"/>
      <c r="U80" s="85"/>
      <c r="V80" s="85">
        <v>3</v>
      </c>
    </row>
    <row r="81" spans="1:22" ht="48">
      <c r="A81" s="86">
        <v>27</v>
      </c>
      <c r="B81" s="87">
        <v>28</v>
      </c>
      <c r="C81" s="88" t="s">
        <v>158</v>
      </c>
      <c r="D81" s="89" t="s">
        <v>200</v>
      </c>
      <c r="E81" s="90">
        <v>18.600000000000001</v>
      </c>
      <c r="F81" s="91" t="s">
        <v>160</v>
      </c>
      <c r="G81" s="90"/>
      <c r="H81" s="90">
        <v>37</v>
      </c>
      <c r="I81" s="90" t="s">
        <v>201</v>
      </c>
      <c r="J81" s="90"/>
      <c r="K81" s="90">
        <v>69</v>
      </c>
      <c r="L81" s="91" t="s">
        <v>202</v>
      </c>
      <c r="M81" s="91"/>
      <c r="N81" s="91" t="s">
        <v>105</v>
      </c>
      <c r="O81" s="91"/>
      <c r="P81" s="91"/>
      <c r="Q81" s="91"/>
      <c r="R81" s="91"/>
      <c r="S81" s="91"/>
      <c r="T81" s="91"/>
      <c r="U81" s="91"/>
      <c r="V81" s="91"/>
    </row>
    <row r="82" spans="1:22" ht="19.350000000000001" customHeight="1">
      <c r="A82" s="119" t="s">
        <v>203</v>
      </c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</row>
    <row r="83" spans="1:22" ht="18.399999999999999" customHeight="1">
      <c r="A83" s="117" t="s">
        <v>204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</row>
    <row r="84" spans="1:22" ht="72">
      <c r="A84" s="80">
        <v>28</v>
      </c>
      <c r="B84" s="81">
        <v>29</v>
      </c>
      <c r="C84" s="82" t="s">
        <v>109</v>
      </c>
      <c r="D84" s="83" t="s">
        <v>205</v>
      </c>
      <c r="E84" s="84">
        <v>2250.2399999999998</v>
      </c>
      <c r="F84" s="85" t="s">
        <v>111</v>
      </c>
      <c r="G84" s="84" t="s">
        <v>112</v>
      </c>
      <c r="H84" s="84" t="s">
        <v>206</v>
      </c>
      <c r="I84" s="84" t="s">
        <v>207</v>
      </c>
      <c r="J84" s="84"/>
      <c r="K84" s="84" t="s">
        <v>208</v>
      </c>
      <c r="L84" s="85" t="s">
        <v>209</v>
      </c>
      <c r="M84" s="85"/>
      <c r="N84" s="85" t="s">
        <v>80</v>
      </c>
      <c r="O84" s="85"/>
      <c r="P84" s="85"/>
      <c r="Q84" s="85"/>
      <c r="R84" s="85"/>
      <c r="S84" s="85"/>
      <c r="T84" s="85"/>
      <c r="U84" s="85"/>
      <c r="V84" s="85"/>
    </row>
    <row r="85" spans="1:22" ht="96">
      <c r="A85" s="80">
        <v>29</v>
      </c>
      <c r="B85" s="81">
        <v>30</v>
      </c>
      <c r="C85" s="82" t="s">
        <v>82</v>
      </c>
      <c r="D85" s="83" t="s">
        <v>210</v>
      </c>
      <c r="E85" s="84">
        <v>2435.67</v>
      </c>
      <c r="F85" s="85" t="s">
        <v>84</v>
      </c>
      <c r="G85" s="84" t="s">
        <v>85</v>
      </c>
      <c r="H85" s="84" t="s">
        <v>211</v>
      </c>
      <c r="I85" s="84" t="s">
        <v>212</v>
      </c>
      <c r="J85" s="84"/>
      <c r="K85" s="84" t="s">
        <v>213</v>
      </c>
      <c r="L85" s="85" t="s">
        <v>214</v>
      </c>
      <c r="M85" s="85"/>
      <c r="N85" s="85" t="s">
        <v>80</v>
      </c>
      <c r="O85" s="85"/>
      <c r="P85" s="85"/>
      <c r="Q85" s="85"/>
      <c r="R85" s="85"/>
      <c r="S85" s="85"/>
      <c r="T85" s="85"/>
      <c r="U85" s="85"/>
      <c r="V85" s="85">
        <v>1</v>
      </c>
    </row>
    <row r="86" spans="1:22" ht="132">
      <c r="A86" s="80">
        <v>30</v>
      </c>
      <c r="B86" s="81">
        <v>31</v>
      </c>
      <c r="C86" s="82" t="s">
        <v>215</v>
      </c>
      <c r="D86" s="83" t="s">
        <v>187</v>
      </c>
      <c r="E86" s="84">
        <v>3668.77</v>
      </c>
      <c r="F86" s="85" t="s">
        <v>216</v>
      </c>
      <c r="G86" s="84" t="s">
        <v>217</v>
      </c>
      <c r="H86" s="84" t="s">
        <v>218</v>
      </c>
      <c r="I86" s="84" t="s">
        <v>219</v>
      </c>
      <c r="J86" s="84" t="s">
        <v>220</v>
      </c>
      <c r="K86" s="84" t="s">
        <v>221</v>
      </c>
      <c r="L86" s="85" t="s">
        <v>222</v>
      </c>
      <c r="M86" s="85"/>
      <c r="N86" s="85" t="s">
        <v>80</v>
      </c>
      <c r="O86" s="85"/>
      <c r="P86" s="85"/>
      <c r="Q86" s="85"/>
      <c r="R86" s="85"/>
      <c r="S86" s="85"/>
      <c r="T86" s="85"/>
      <c r="U86" s="85"/>
      <c r="V86" s="85" t="s">
        <v>223</v>
      </c>
    </row>
    <row r="87" spans="1:22" ht="60">
      <c r="A87" s="86">
        <v>31</v>
      </c>
      <c r="B87" s="87">
        <v>32</v>
      </c>
      <c r="C87" s="88" t="s">
        <v>180</v>
      </c>
      <c r="D87" s="89" t="s">
        <v>181</v>
      </c>
      <c r="E87" s="90">
        <v>1170.06</v>
      </c>
      <c r="F87" s="91">
        <v>1094.5</v>
      </c>
      <c r="G87" s="90" t="s">
        <v>182</v>
      </c>
      <c r="H87" s="90" t="s">
        <v>183</v>
      </c>
      <c r="I87" s="90">
        <v>11</v>
      </c>
      <c r="J87" s="90">
        <v>1</v>
      </c>
      <c r="K87" s="90" t="s">
        <v>184</v>
      </c>
      <c r="L87" s="91">
        <v>121</v>
      </c>
      <c r="M87" s="91"/>
      <c r="N87" s="91" t="s">
        <v>80</v>
      </c>
      <c r="O87" s="91"/>
      <c r="P87" s="91"/>
      <c r="Q87" s="91"/>
      <c r="R87" s="91"/>
      <c r="S87" s="91"/>
      <c r="T87" s="91"/>
      <c r="U87" s="91"/>
      <c r="V87" s="91" t="s">
        <v>185</v>
      </c>
    </row>
    <row r="88" spans="1:22" ht="19.350000000000001" customHeight="1">
      <c r="A88" s="119" t="s">
        <v>224</v>
      </c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</row>
    <row r="89" spans="1:22" ht="18.399999999999999" customHeight="1">
      <c r="A89" s="117" t="s">
        <v>225</v>
      </c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</row>
    <row r="90" spans="1:22" ht="84">
      <c r="A90" s="80">
        <v>32</v>
      </c>
      <c r="B90" s="81">
        <v>33</v>
      </c>
      <c r="C90" s="82" t="s">
        <v>226</v>
      </c>
      <c r="D90" s="83" t="s">
        <v>110</v>
      </c>
      <c r="E90" s="84">
        <v>422.09</v>
      </c>
      <c r="F90" s="85" t="s">
        <v>227</v>
      </c>
      <c r="G90" s="84">
        <v>5.16</v>
      </c>
      <c r="H90" s="84" t="s">
        <v>228</v>
      </c>
      <c r="I90" s="84">
        <v>4</v>
      </c>
      <c r="J90" s="84"/>
      <c r="K90" s="84" t="s">
        <v>229</v>
      </c>
      <c r="L90" s="85" t="s">
        <v>230</v>
      </c>
      <c r="M90" s="85"/>
      <c r="N90" s="85" t="s">
        <v>80</v>
      </c>
      <c r="O90" s="85"/>
      <c r="P90" s="85"/>
      <c r="Q90" s="85"/>
      <c r="R90" s="85"/>
      <c r="S90" s="85"/>
      <c r="T90" s="85"/>
      <c r="U90" s="85"/>
      <c r="V90" s="85"/>
    </row>
    <row r="91" spans="1:22" ht="60">
      <c r="A91" s="80">
        <v>33</v>
      </c>
      <c r="B91" s="81">
        <v>34</v>
      </c>
      <c r="C91" s="82" t="s">
        <v>231</v>
      </c>
      <c r="D91" s="83" t="s">
        <v>232</v>
      </c>
      <c r="E91" s="84">
        <v>2.02</v>
      </c>
      <c r="F91" s="85">
        <v>2.02</v>
      </c>
      <c r="G91" s="84"/>
      <c r="H91" s="84"/>
      <c r="I91" s="84"/>
      <c r="J91" s="84"/>
      <c r="K91" s="84" t="s">
        <v>233</v>
      </c>
      <c r="L91" s="85">
        <v>1</v>
      </c>
      <c r="M91" s="85"/>
      <c r="N91" s="85" t="s">
        <v>80</v>
      </c>
      <c r="O91" s="85"/>
      <c r="P91" s="85"/>
      <c r="Q91" s="85"/>
      <c r="R91" s="85"/>
      <c r="S91" s="85"/>
      <c r="T91" s="85"/>
      <c r="U91" s="85"/>
      <c r="V91" s="85"/>
    </row>
    <row r="92" spans="1:22" ht="18.399999999999999" customHeight="1">
      <c r="A92" s="117" t="s">
        <v>234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</row>
    <row r="93" spans="1:22" ht="72">
      <c r="A93" s="86">
        <v>34</v>
      </c>
      <c r="B93" s="87">
        <v>35</v>
      </c>
      <c r="C93" s="88" t="s">
        <v>131</v>
      </c>
      <c r="D93" s="89" t="s">
        <v>95</v>
      </c>
      <c r="E93" s="90">
        <v>508.07</v>
      </c>
      <c r="F93" s="91" t="s">
        <v>133</v>
      </c>
      <c r="G93" s="90">
        <v>1.03</v>
      </c>
      <c r="H93" s="90" t="s">
        <v>235</v>
      </c>
      <c r="I93" s="90" t="s">
        <v>236</v>
      </c>
      <c r="J93" s="90"/>
      <c r="K93" s="90" t="s">
        <v>237</v>
      </c>
      <c r="L93" s="91" t="s">
        <v>238</v>
      </c>
      <c r="M93" s="91"/>
      <c r="N93" s="91" t="s">
        <v>80</v>
      </c>
      <c r="O93" s="91"/>
      <c r="P93" s="91"/>
      <c r="Q93" s="91"/>
      <c r="R93" s="91"/>
      <c r="S93" s="91"/>
      <c r="T93" s="91"/>
      <c r="U93" s="91"/>
      <c r="V93" s="91"/>
    </row>
    <row r="94" spans="1:22" ht="19.350000000000001" customHeight="1">
      <c r="A94" s="119" t="s">
        <v>239</v>
      </c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</row>
    <row r="95" spans="1:22" ht="18.399999999999999" customHeight="1">
      <c r="A95" s="117" t="s">
        <v>240</v>
      </c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</row>
    <row r="96" spans="1:22" ht="60">
      <c r="A96" s="80">
        <v>35</v>
      </c>
      <c r="B96" s="81">
        <v>36</v>
      </c>
      <c r="C96" s="82" t="s">
        <v>180</v>
      </c>
      <c r="D96" s="83" t="s">
        <v>181</v>
      </c>
      <c r="E96" s="84">
        <v>1170.06</v>
      </c>
      <c r="F96" s="85">
        <v>1094.5</v>
      </c>
      <c r="G96" s="84" t="s">
        <v>182</v>
      </c>
      <c r="H96" s="84" t="s">
        <v>183</v>
      </c>
      <c r="I96" s="84">
        <v>11</v>
      </c>
      <c r="J96" s="84">
        <v>1</v>
      </c>
      <c r="K96" s="84" t="s">
        <v>184</v>
      </c>
      <c r="L96" s="85">
        <v>121</v>
      </c>
      <c r="M96" s="85"/>
      <c r="N96" s="85" t="s">
        <v>80</v>
      </c>
      <c r="O96" s="85"/>
      <c r="P96" s="85"/>
      <c r="Q96" s="85"/>
      <c r="R96" s="85"/>
      <c r="S96" s="85"/>
      <c r="T96" s="85"/>
      <c r="U96" s="85"/>
      <c r="V96" s="85" t="s">
        <v>185</v>
      </c>
    </row>
    <row r="97" spans="1:22" ht="72">
      <c r="A97" s="80">
        <v>36</v>
      </c>
      <c r="B97" s="81">
        <v>37</v>
      </c>
      <c r="C97" s="82" t="s">
        <v>241</v>
      </c>
      <c r="D97" s="83" t="s">
        <v>205</v>
      </c>
      <c r="E97" s="84">
        <v>3759.44</v>
      </c>
      <c r="F97" s="85" t="s">
        <v>242</v>
      </c>
      <c r="G97" s="84">
        <v>10.32</v>
      </c>
      <c r="H97" s="84" t="s">
        <v>243</v>
      </c>
      <c r="I97" s="84" t="s">
        <v>244</v>
      </c>
      <c r="J97" s="84"/>
      <c r="K97" s="84" t="s">
        <v>245</v>
      </c>
      <c r="L97" s="85" t="s">
        <v>246</v>
      </c>
      <c r="M97" s="85"/>
      <c r="N97" s="85" t="s">
        <v>80</v>
      </c>
      <c r="O97" s="85"/>
      <c r="P97" s="85"/>
      <c r="Q97" s="85"/>
      <c r="R97" s="85"/>
      <c r="S97" s="85"/>
      <c r="T97" s="85"/>
      <c r="U97" s="85"/>
      <c r="V97" s="85">
        <v>1</v>
      </c>
    </row>
    <row r="98" spans="1:22" ht="18.399999999999999" customHeight="1">
      <c r="A98" s="117" t="s">
        <v>247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</row>
    <row r="99" spans="1:22" ht="72">
      <c r="A99" s="86">
        <v>37</v>
      </c>
      <c r="B99" s="87">
        <v>38</v>
      </c>
      <c r="C99" s="88" t="s">
        <v>248</v>
      </c>
      <c r="D99" s="89" t="s">
        <v>249</v>
      </c>
      <c r="E99" s="90">
        <v>25448.01</v>
      </c>
      <c r="F99" s="91" t="s">
        <v>250</v>
      </c>
      <c r="G99" s="90">
        <v>130.03</v>
      </c>
      <c r="H99" s="90" t="s">
        <v>251</v>
      </c>
      <c r="I99" s="90" t="s">
        <v>252</v>
      </c>
      <c r="J99" s="90">
        <v>7</v>
      </c>
      <c r="K99" s="90" t="s">
        <v>253</v>
      </c>
      <c r="L99" s="91" t="s">
        <v>254</v>
      </c>
      <c r="M99" s="91"/>
      <c r="N99" s="91" t="s">
        <v>80</v>
      </c>
      <c r="O99" s="91"/>
      <c r="P99" s="91"/>
      <c r="Q99" s="91"/>
      <c r="R99" s="91"/>
      <c r="S99" s="91"/>
      <c r="T99" s="91"/>
      <c r="U99" s="91"/>
      <c r="V99" s="91">
        <v>36</v>
      </c>
    </row>
    <row r="100" spans="1:22" ht="19.350000000000001" customHeight="1">
      <c r="A100" s="119" t="s">
        <v>255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</row>
    <row r="101" spans="1:22" ht="18.399999999999999" customHeight="1">
      <c r="A101" s="117" t="s">
        <v>256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</row>
    <row r="102" spans="1:22" ht="84">
      <c r="A102" s="80">
        <v>38</v>
      </c>
      <c r="B102" s="81">
        <v>39</v>
      </c>
      <c r="C102" s="82" t="s">
        <v>257</v>
      </c>
      <c r="D102" s="83" t="s">
        <v>258</v>
      </c>
      <c r="E102" s="84">
        <v>3506.13</v>
      </c>
      <c r="F102" s="85" t="s">
        <v>259</v>
      </c>
      <c r="G102" s="84" t="s">
        <v>260</v>
      </c>
      <c r="H102" s="84" t="s">
        <v>261</v>
      </c>
      <c r="I102" s="84" t="s">
        <v>262</v>
      </c>
      <c r="J102" s="84" t="s">
        <v>263</v>
      </c>
      <c r="K102" s="84" t="s">
        <v>264</v>
      </c>
      <c r="L102" s="85" t="s">
        <v>265</v>
      </c>
      <c r="M102" s="85"/>
      <c r="N102" s="85" t="s">
        <v>80</v>
      </c>
      <c r="O102" s="85"/>
      <c r="P102" s="85"/>
      <c r="Q102" s="85"/>
      <c r="R102" s="85"/>
      <c r="S102" s="85"/>
      <c r="T102" s="85"/>
      <c r="U102" s="85"/>
      <c r="V102" s="85" t="s">
        <v>266</v>
      </c>
    </row>
    <row r="103" spans="1:22" ht="18.399999999999999" customHeight="1">
      <c r="A103" s="117" t="s">
        <v>267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</row>
    <row r="104" spans="1:22" ht="72">
      <c r="A104" s="86">
        <v>39</v>
      </c>
      <c r="B104" s="87">
        <v>40</v>
      </c>
      <c r="C104" s="88" t="s">
        <v>131</v>
      </c>
      <c r="D104" s="89" t="s">
        <v>95</v>
      </c>
      <c r="E104" s="90">
        <v>508.07</v>
      </c>
      <c r="F104" s="91" t="s">
        <v>133</v>
      </c>
      <c r="G104" s="90">
        <v>1.03</v>
      </c>
      <c r="H104" s="90" t="s">
        <v>235</v>
      </c>
      <c r="I104" s="90" t="s">
        <v>236</v>
      </c>
      <c r="J104" s="90"/>
      <c r="K104" s="90" t="s">
        <v>237</v>
      </c>
      <c r="L104" s="91" t="s">
        <v>238</v>
      </c>
      <c r="M104" s="91"/>
      <c r="N104" s="91" t="s">
        <v>80</v>
      </c>
      <c r="O104" s="91"/>
      <c r="P104" s="91"/>
      <c r="Q104" s="91"/>
      <c r="R104" s="91"/>
      <c r="S104" s="91"/>
      <c r="T104" s="91"/>
      <c r="U104" s="91"/>
      <c r="V104" s="91"/>
    </row>
    <row r="105" spans="1:22" ht="19.350000000000001" customHeight="1">
      <c r="A105" s="119" t="s">
        <v>268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</row>
    <row r="106" spans="1:22" ht="18.399999999999999" customHeight="1">
      <c r="A106" s="117" t="s">
        <v>204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</row>
    <row r="107" spans="1:22" ht="72">
      <c r="A107" s="80">
        <v>40</v>
      </c>
      <c r="B107" s="81">
        <v>41</v>
      </c>
      <c r="C107" s="82" t="s">
        <v>90</v>
      </c>
      <c r="D107" s="83" t="s">
        <v>269</v>
      </c>
      <c r="E107" s="84">
        <v>13.69</v>
      </c>
      <c r="F107" s="85">
        <v>13.69</v>
      </c>
      <c r="G107" s="84"/>
      <c r="H107" s="84" t="s">
        <v>270</v>
      </c>
      <c r="I107" s="84">
        <v>3</v>
      </c>
      <c r="J107" s="84"/>
      <c r="K107" s="84" t="s">
        <v>271</v>
      </c>
      <c r="L107" s="85">
        <v>38</v>
      </c>
      <c r="M107" s="85"/>
      <c r="N107" s="85" t="s">
        <v>80</v>
      </c>
      <c r="O107" s="85"/>
      <c r="P107" s="85"/>
      <c r="Q107" s="85"/>
      <c r="R107" s="85"/>
      <c r="S107" s="85"/>
      <c r="T107" s="85"/>
      <c r="U107" s="85"/>
      <c r="V107" s="85"/>
    </row>
    <row r="108" spans="1:22" ht="96">
      <c r="A108" s="80">
        <v>41</v>
      </c>
      <c r="B108" s="81">
        <v>42</v>
      </c>
      <c r="C108" s="82" t="s">
        <v>82</v>
      </c>
      <c r="D108" s="83" t="s">
        <v>110</v>
      </c>
      <c r="E108" s="84">
        <v>2435.67</v>
      </c>
      <c r="F108" s="85" t="s">
        <v>84</v>
      </c>
      <c r="G108" s="84" t="s">
        <v>85</v>
      </c>
      <c r="H108" s="84" t="s">
        <v>196</v>
      </c>
      <c r="I108" s="84" t="s">
        <v>197</v>
      </c>
      <c r="J108" s="84">
        <v>1</v>
      </c>
      <c r="K108" s="84" t="s">
        <v>198</v>
      </c>
      <c r="L108" s="85" t="s">
        <v>199</v>
      </c>
      <c r="M108" s="85"/>
      <c r="N108" s="85" t="s">
        <v>80</v>
      </c>
      <c r="O108" s="85"/>
      <c r="P108" s="85"/>
      <c r="Q108" s="85"/>
      <c r="R108" s="85"/>
      <c r="S108" s="85"/>
      <c r="T108" s="85"/>
      <c r="U108" s="85"/>
      <c r="V108" s="85">
        <v>3</v>
      </c>
    </row>
    <row r="109" spans="1:22" ht="72">
      <c r="A109" s="86">
        <v>42</v>
      </c>
      <c r="B109" s="87">
        <v>43</v>
      </c>
      <c r="C109" s="88" t="s">
        <v>109</v>
      </c>
      <c r="D109" s="89" t="s">
        <v>132</v>
      </c>
      <c r="E109" s="90">
        <v>2250.2399999999998</v>
      </c>
      <c r="F109" s="91" t="s">
        <v>111</v>
      </c>
      <c r="G109" s="90" t="s">
        <v>112</v>
      </c>
      <c r="H109" s="90" t="s">
        <v>272</v>
      </c>
      <c r="I109" s="90" t="s">
        <v>273</v>
      </c>
      <c r="J109" s="90"/>
      <c r="K109" s="90" t="s">
        <v>274</v>
      </c>
      <c r="L109" s="91" t="s">
        <v>275</v>
      </c>
      <c r="M109" s="91"/>
      <c r="N109" s="91" t="s">
        <v>80</v>
      </c>
      <c r="O109" s="91"/>
      <c r="P109" s="91"/>
      <c r="Q109" s="91"/>
      <c r="R109" s="91"/>
      <c r="S109" s="91"/>
      <c r="T109" s="91"/>
      <c r="U109" s="91"/>
      <c r="V109" s="91"/>
    </row>
    <row r="110" spans="1:22" ht="36">
      <c r="A110" s="113" t="s">
        <v>276</v>
      </c>
      <c r="B110" s="114"/>
      <c r="C110" s="114"/>
      <c r="D110" s="114"/>
      <c r="E110" s="114"/>
      <c r="F110" s="114"/>
      <c r="G110" s="114"/>
      <c r="H110" s="92">
        <v>3512</v>
      </c>
      <c r="I110" s="92" t="s">
        <v>277</v>
      </c>
      <c r="J110" s="92" t="s">
        <v>278</v>
      </c>
      <c r="K110" s="92">
        <v>21327</v>
      </c>
      <c r="L110" s="92" t="s">
        <v>279</v>
      </c>
      <c r="M110" s="92"/>
      <c r="N110" s="92"/>
      <c r="O110" s="92"/>
      <c r="P110" s="92"/>
      <c r="Q110" s="92"/>
      <c r="R110" s="92"/>
      <c r="S110" s="92"/>
      <c r="T110" s="92"/>
      <c r="U110" s="92"/>
      <c r="V110" s="92" t="s">
        <v>280</v>
      </c>
    </row>
    <row r="111" spans="1:22">
      <c r="A111" s="113" t="s">
        <v>281</v>
      </c>
      <c r="B111" s="114"/>
      <c r="C111" s="114"/>
      <c r="D111" s="114"/>
      <c r="E111" s="114"/>
      <c r="F111" s="114"/>
      <c r="G111" s="114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</row>
    <row r="112" spans="1:22">
      <c r="A112" s="113" t="s">
        <v>282</v>
      </c>
      <c r="B112" s="114"/>
      <c r="C112" s="114"/>
      <c r="D112" s="114"/>
      <c r="E112" s="114"/>
      <c r="F112" s="114"/>
      <c r="G112" s="114"/>
      <c r="H112" s="92">
        <v>928</v>
      </c>
      <c r="I112" s="92"/>
      <c r="J112" s="92"/>
      <c r="K112" s="92">
        <v>10222</v>
      </c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</row>
    <row r="113" spans="1:22">
      <c r="A113" s="113" t="s">
        <v>283</v>
      </c>
      <c r="B113" s="114"/>
      <c r="C113" s="114"/>
      <c r="D113" s="114"/>
      <c r="E113" s="114"/>
      <c r="F113" s="114"/>
      <c r="G113" s="114"/>
      <c r="H113" s="92">
        <v>2216</v>
      </c>
      <c r="I113" s="92"/>
      <c r="J113" s="92"/>
      <c r="K113" s="92">
        <v>9367</v>
      </c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</row>
    <row r="114" spans="1:22">
      <c r="A114" s="113" t="s">
        <v>284</v>
      </c>
      <c r="B114" s="114"/>
      <c r="C114" s="114"/>
      <c r="D114" s="114"/>
      <c r="E114" s="114"/>
      <c r="F114" s="114"/>
      <c r="G114" s="114"/>
      <c r="H114" s="92">
        <v>382</v>
      </c>
      <c r="I114" s="92"/>
      <c r="J114" s="92"/>
      <c r="K114" s="92">
        <v>1915</v>
      </c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</row>
    <row r="115" spans="1:22">
      <c r="A115" s="115" t="s">
        <v>285</v>
      </c>
      <c r="B115" s="116"/>
      <c r="C115" s="116"/>
      <c r="D115" s="116"/>
      <c r="E115" s="116"/>
      <c r="F115" s="116"/>
      <c r="G115" s="116"/>
      <c r="H115" s="93">
        <v>828</v>
      </c>
      <c r="I115" s="93"/>
      <c r="J115" s="93"/>
      <c r="K115" s="93">
        <v>7761</v>
      </c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</row>
    <row r="116" spans="1:22">
      <c r="A116" s="115" t="s">
        <v>286</v>
      </c>
      <c r="B116" s="116"/>
      <c r="C116" s="116"/>
      <c r="D116" s="116"/>
      <c r="E116" s="116"/>
      <c r="F116" s="116"/>
      <c r="G116" s="116"/>
      <c r="H116" s="93">
        <v>540</v>
      </c>
      <c r="I116" s="93"/>
      <c r="J116" s="93"/>
      <c r="K116" s="93">
        <v>4733</v>
      </c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</row>
    <row r="117" spans="1:22">
      <c r="A117" s="115" t="s">
        <v>287</v>
      </c>
      <c r="B117" s="116"/>
      <c r="C117" s="116"/>
      <c r="D117" s="116"/>
      <c r="E117" s="116"/>
      <c r="F117" s="116"/>
      <c r="G117" s="116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</row>
    <row r="118" spans="1:22" ht="30" customHeight="1">
      <c r="A118" s="113" t="s">
        <v>288</v>
      </c>
      <c r="B118" s="114"/>
      <c r="C118" s="114"/>
      <c r="D118" s="114"/>
      <c r="E118" s="114"/>
      <c r="F118" s="114"/>
      <c r="G118" s="114"/>
      <c r="H118" s="92">
        <v>1589</v>
      </c>
      <c r="I118" s="92"/>
      <c r="J118" s="92"/>
      <c r="K118" s="92">
        <v>10612</v>
      </c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</row>
    <row r="119" spans="1:22" ht="30" customHeight="1">
      <c r="A119" s="113" t="s">
        <v>289</v>
      </c>
      <c r="B119" s="114"/>
      <c r="C119" s="114"/>
      <c r="D119" s="114"/>
      <c r="E119" s="114"/>
      <c r="F119" s="114"/>
      <c r="G119" s="114"/>
      <c r="H119" s="92">
        <v>119</v>
      </c>
      <c r="I119" s="92"/>
      <c r="J119" s="92"/>
      <c r="K119" s="92">
        <v>1157</v>
      </c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</row>
    <row r="120" spans="1:22" ht="30" customHeight="1">
      <c r="A120" s="113" t="s">
        <v>290</v>
      </c>
      <c r="B120" s="114"/>
      <c r="C120" s="114"/>
      <c r="D120" s="114"/>
      <c r="E120" s="114"/>
      <c r="F120" s="114"/>
      <c r="G120" s="114"/>
      <c r="H120" s="92">
        <v>968</v>
      </c>
      <c r="I120" s="92"/>
      <c r="J120" s="92"/>
      <c r="K120" s="92">
        <v>6941</v>
      </c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</row>
    <row r="121" spans="1:22">
      <c r="A121" s="113" t="s">
        <v>291</v>
      </c>
      <c r="B121" s="114"/>
      <c r="C121" s="114"/>
      <c r="D121" s="114"/>
      <c r="E121" s="114"/>
      <c r="F121" s="114"/>
      <c r="G121" s="114"/>
      <c r="H121" s="92">
        <v>154</v>
      </c>
      <c r="I121" s="92"/>
      <c r="J121" s="92"/>
      <c r="K121" s="92">
        <v>527</v>
      </c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</row>
    <row r="122" spans="1:22">
      <c r="A122" s="113" t="s">
        <v>292</v>
      </c>
      <c r="B122" s="114"/>
      <c r="C122" s="114"/>
      <c r="D122" s="114"/>
      <c r="E122" s="114"/>
      <c r="F122" s="114"/>
      <c r="G122" s="114"/>
      <c r="H122" s="92">
        <v>123</v>
      </c>
      <c r="I122" s="92"/>
      <c r="J122" s="92"/>
      <c r="K122" s="92">
        <v>1165</v>
      </c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</row>
    <row r="123" spans="1:22" ht="30" customHeight="1">
      <c r="A123" s="113" t="s">
        <v>293</v>
      </c>
      <c r="B123" s="114"/>
      <c r="C123" s="114"/>
      <c r="D123" s="114"/>
      <c r="E123" s="114"/>
      <c r="F123" s="114"/>
      <c r="G123" s="114"/>
      <c r="H123" s="92">
        <v>203</v>
      </c>
      <c r="I123" s="92"/>
      <c r="J123" s="92"/>
      <c r="K123" s="92">
        <v>1494</v>
      </c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</row>
    <row r="124" spans="1:22">
      <c r="A124" s="113" t="s">
        <v>294</v>
      </c>
      <c r="B124" s="114"/>
      <c r="C124" s="114"/>
      <c r="D124" s="114"/>
      <c r="E124" s="114"/>
      <c r="F124" s="114"/>
      <c r="G124" s="114"/>
      <c r="H124" s="92">
        <v>1543</v>
      </c>
      <c r="I124" s="92"/>
      <c r="J124" s="92"/>
      <c r="K124" s="92">
        <v>10616</v>
      </c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</row>
    <row r="125" spans="1:22">
      <c r="A125" s="113" t="s">
        <v>295</v>
      </c>
      <c r="B125" s="114"/>
      <c r="C125" s="114"/>
      <c r="D125" s="114"/>
      <c r="E125" s="114"/>
      <c r="F125" s="114"/>
      <c r="G125" s="114"/>
      <c r="H125" s="92">
        <v>181</v>
      </c>
      <c r="I125" s="92"/>
      <c r="J125" s="92"/>
      <c r="K125" s="92">
        <v>1309</v>
      </c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</row>
    <row r="126" spans="1:22">
      <c r="A126" s="113" t="s">
        <v>296</v>
      </c>
      <c r="B126" s="114"/>
      <c r="C126" s="114"/>
      <c r="D126" s="114"/>
      <c r="E126" s="114"/>
      <c r="F126" s="114"/>
      <c r="G126" s="114"/>
      <c r="H126" s="92">
        <v>4880</v>
      </c>
      <c r="I126" s="92"/>
      <c r="J126" s="92"/>
      <c r="K126" s="92">
        <v>33821</v>
      </c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</row>
    <row r="127" spans="1:22" ht="30" customHeight="1">
      <c r="A127" s="113" t="s">
        <v>297</v>
      </c>
      <c r="B127" s="114"/>
      <c r="C127" s="114"/>
      <c r="D127" s="114"/>
      <c r="E127" s="114"/>
      <c r="F127" s="114"/>
      <c r="G127" s="114"/>
      <c r="H127" s="92">
        <v>505.22</v>
      </c>
      <c r="I127" s="92"/>
      <c r="J127" s="92"/>
      <c r="K127" s="92">
        <v>2365.85</v>
      </c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</row>
    <row r="128" spans="1:22">
      <c r="A128" s="115" t="s">
        <v>298</v>
      </c>
      <c r="B128" s="116"/>
      <c r="C128" s="116"/>
      <c r="D128" s="116"/>
      <c r="E128" s="116"/>
      <c r="F128" s="116"/>
      <c r="G128" s="116"/>
      <c r="H128" s="93">
        <v>5385.22</v>
      </c>
      <c r="I128" s="93"/>
      <c r="J128" s="93"/>
      <c r="K128" s="93">
        <v>36186.85</v>
      </c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</row>
    <row r="129" spans="1:22">
      <c r="A129" s="50"/>
      <c r="B129" s="39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</row>
    <row r="130" spans="1:22">
      <c r="A130" s="50"/>
      <c r="B130" s="39"/>
      <c r="C130" s="73" t="s">
        <v>61</v>
      </c>
      <c r="D130" s="48"/>
      <c r="E130" s="48"/>
      <c r="F130" s="48"/>
      <c r="G130" s="48"/>
      <c r="H130" s="74">
        <f>IF(ISBLANK(Y30),"",ROUND(Z30/Y30,2)*100)</f>
        <v>89</v>
      </c>
      <c r="I130" s="48"/>
      <c r="J130" s="48"/>
      <c r="K130" s="74">
        <f>IF(ISBLANK(Y31),"",ROUND(Z31/Y31,2)*100)</f>
        <v>76</v>
      </c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</row>
    <row r="131" spans="1:22">
      <c r="A131" s="50"/>
      <c r="B131" s="39"/>
      <c r="C131" s="73" t="s">
        <v>62</v>
      </c>
      <c r="D131" s="48"/>
      <c r="E131" s="48"/>
      <c r="F131" s="48"/>
      <c r="G131" s="48"/>
      <c r="H131" s="45">
        <f>IF(ISBLANK(Y30),"",ROUND(AA30/Y30,2)*100)</f>
        <v>57.999999999999993</v>
      </c>
      <c r="I131" s="48"/>
      <c r="J131" s="48"/>
      <c r="K131" s="45">
        <f>IF(ISBLANK(Y31),"",ROUND(AA31/Y31,2)*100)</f>
        <v>46</v>
      </c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</row>
    <row r="132" spans="1:22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spans="1:22">
      <c r="B133" s="75" t="s">
        <v>544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>
      <c r="B134" s="3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spans="1:22">
      <c r="B135" s="75" t="s">
        <v>69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</row>
    <row r="136" spans="1:22">
      <c r="B136" s="46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</row>
    <row r="138" spans="1:22">
      <c r="C138" s="49"/>
      <c r="D138" s="49"/>
      <c r="E138" s="49"/>
      <c r="F138" s="49"/>
      <c r="G138" s="49"/>
    </row>
    <row r="139" spans="1:22">
      <c r="C139" s="49"/>
      <c r="D139" s="49"/>
      <c r="E139" s="49"/>
      <c r="F139" s="49"/>
      <c r="G139" s="49"/>
    </row>
    <row r="140" spans="1:22">
      <c r="C140" s="49"/>
      <c r="D140" s="49"/>
      <c r="E140" s="49"/>
      <c r="F140" s="49"/>
      <c r="G140" s="49"/>
    </row>
    <row r="141" spans="1:22">
      <c r="C141" s="49"/>
      <c r="D141" s="49"/>
      <c r="E141" s="49"/>
      <c r="F141" s="49"/>
      <c r="G141" s="49"/>
    </row>
    <row r="142" spans="1:22">
      <c r="C142" s="49"/>
      <c r="D142" s="49"/>
      <c r="E142" s="49"/>
      <c r="F142" s="49"/>
      <c r="G142" s="49"/>
    </row>
    <row r="143" spans="1:22">
      <c r="C143" s="49"/>
      <c r="D143" s="49"/>
      <c r="E143" s="49"/>
      <c r="F143" s="49"/>
      <c r="G143" s="49"/>
    </row>
    <row r="144" spans="1:22">
      <c r="C144" s="49"/>
      <c r="D144" s="49"/>
      <c r="E144" s="49"/>
      <c r="F144" s="49"/>
      <c r="G144" s="49"/>
    </row>
    <row r="145" spans="3:7">
      <c r="C145" s="49"/>
      <c r="D145" s="49"/>
      <c r="E145" s="49"/>
      <c r="F145" s="49"/>
      <c r="G145" s="49"/>
    </row>
    <row r="146" spans="3:7">
      <c r="C146" s="49"/>
      <c r="D146" s="49"/>
      <c r="E146" s="49"/>
      <c r="F146" s="49"/>
      <c r="G146" s="49"/>
    </row>
    <row r="147" spans="3:7">
      <c r="C147" s="49"/>
      <c r="D147" s="49"/>
      <c r="E147" s="49"/>
      <c r="F147" s="49"/>
      <c r="G147" s="49"/>
    </row>
    <row r="148" spans="3:7">
      <c r="C148" s="49"/>
      <c r="D148" s="49"/>
      <c r="E148" s="49"/>
      <c r="F148" s="49"/>
      <c r="G148" s="49"/>
    </row>
    <row r="149" spans="3:7">
      <c r="C149" s="49"/>
      <c r="D149" s="49"/>
      <c r="E149" s="49"/>
      <c r="F149" s="49"/>
      <c r="G149" s="49"/>
    </row>
  </sheetData>
  <mergeCells count="79"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H26:J26"/>
    <mergeCell ref="H30:I30"/>
    <mergeCell ref="K27:L27"/>
    <mergeCell ref="K30:L30"/>
    <mergeCell ref="H28:I28"/>
    <mergeCell ref="H29:I29"/>
    <mergeCell ref="K28:L28"/>
    <mergeCell ref="K29:L29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A40:V40"/>
    <mergeCell ref="A41:V41"/>
    <mergeCell ref="A45:V45"/>
    <mergeCell ref="A49:V49"/>
    <mergeCell ref="A52:V52"/>
    <mergeCell ref="A88:V88"/>
    <mergeCell ref="A57:V57"/>
    <mergeCell ref="A61:V61"/>
    <mergeCell ref="A64:V64"/>
    <mergeCell ref="A65:V65"/>
    <mergeCell ref="A69:V69"/>
    <mergeCell ref="A71:V71"/>
    <mergeCell ref="A73:V73"/>
    <mergeCell ref="A74:V74"/>
    <mergeCell ref="A77:V77"/>
    <mergeCell ref="A82:V82"/>
    <mergeCell ref="A83:V83"/>
    <mergeCell ref="A111:G111"/>
    <mergeCell ref="A89:V89"/>
    <mergeCell ref="A92:V92"/>
    <mergeCell ref="A94:V94"/>
    <mergeCell ref="A95:V95"/>
    <mergeCell ref="A98:V98"/>
    <mergeCell ref="A100:V100"/>
    <mergeCell ref="A101:V101"/>
    <mergeCell ref="A103:V103"/>
    <mergeCell ref="A105:V105"/>
    <mergeCell ref="A106:V106"/>
    <mergeCell ref="A110:G110"/>
    <mergeCell ref="A123:G123"/>
    <mergeCell ref="A112:G112"/>
    <mergeCell ref="A113:G113"/>
    <mergeCell ref="A114:G114"/>
    <mergeCell ref="A115:G115"/>
    <mergeCell ref="A116:G116"/>
    <mergeCell ref="A117:G117"/>
    <mergeCell ref="A118:G118"/>
    <mergeCell ref="A119:G119"/>
    <mergeCell ref="A120:G120"/>
    <mergeCell ref="A121:G121"/>
    <mergeCell ref="A122:G122"/>
    <mergeCell ref="A124:G124"/>
    <mergeCell ref="A125:G125"/>
    <mergeCell ref="A126:G126"/>
    <mergeCell ref="A127:G127"/>
    <mergeCell ref="A128:G128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80" fitToHeight="8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107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299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2</v>
      </c>
      <c r="B4" s="29"/>
      <c r="C4" s="29"/>
      <c r="D4" s="29"/>
      <c r="L4" s="52"/>
    </row>
    <row r="5" spans="1:23" s="25" customFormat="1" ht="15">
      <c r="A5" s="156" t="s">
        <v>36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3" t="s">
        <v>33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3" t="s">
        <v>67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2" t="s">
        <v>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7" t="s">
        <v>19</v>
      </c>
      <c r="H10" s="158"/>
      <c r="I10" s="158"/>
      <c r="J10" s="157" t="s">
        <v>20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4</v>
      </c>
      <c r="G11" s="138">
        <f>5385.22/1000</f>
        <v>5.3852200000000003</v>
      </c>
      <c r="H11" s="139"/>
      <c r="I11" s="55" t="s">
        <v>5</v>
      </c>
      <c r="J11" s="140">
        <f>36186.85/1000</f>
        <v>36.18685</v>
      </c>
      <c r="K11" s="141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34</v>
      </c>
      <c r="F12" s="38"/>
      <c r="G12" s="138">
        <f>0/1000</f>
        <v>0</v>
      </c>
      <c r="H12" s="139"/>
      <c r="I12" s="55" t="s">
        <v>5</v>
      </c>
      <c r="J12" s="140">
        <f>0/1000</f>
        <v>0</v>
      </c>
      <c r="K12" s="141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35</v>
      </c>
      <c r="F13" s="38"/>
      <c r="G13" s="160">
        <f>0/1000</f>
        <v>0</v>
      </c>
      <c r="H13" s="161"/>
      <c r="I13" s="55" t="s">
        <v>5</v>
      </c>
      <c r="J13" s="140">
        <f>0/1000</f>
        <v>0</v>
      </c>
      <c r="K13" s="141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6</v>
      </c>
      <c r="G14" s="138">
        <f>(O14+O15)/1000</f>
        <v>8.6690000000000017E-2</v>
      </c>
      <c r="H14" s="139"/>
      <c r="I14" s="55" t="s">
        <v>7</v>
      </c>
      <c r="J14" s="140">
        <f>(P14+P15)/1000</f>
        <v>8.6690000000000017E-2</v>
      </c>
      <c r="K14" s="141"/>
      <c r="L14" s="58">
        <v>914</v>
      </c>
      <c r="M14" s="35" t="s">
        <v>7</v>
      </c>
      <c r="N14" s="57"/>
      <c r="O14" s="26">
        <v>85.4</v>
      </c>
      <c r="P14" s="27">
        <v>85.4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8</v>
      </c>
      <c r="G15" s="164">
        <f>928/1000</f>
        <v>0.92800000000000005</v>
      </c>
      <c r="H15" s="165"/>
      <c r="I15" s="55" t="s">
        <v>5</v>
      </c>
      <c r="J15" s="140">
        <f>10222/1000</f>
        <v>10.222</v>
      </c>
      <c r="K15" s="141"/>
      <c r="L15" s="59">
        <v>10045</v>
      </c>
      <c r="M15" s="35" t="s">
        <v>5</v>
      </c>
      <c r="N15" s="57"/>
      <c r="O15" s="26">
        <v>1.29</v>
      </c>
      <c r="P15" s="27">
        <v>1.29</v>
      </c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14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177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5" t="s">
        <v>9</v>
      </c>
      <c r="B20" s="125" t="s">
        <v>0</v>
      </c>
      <c r="C20" s="125" t="s">
        <v>21</v>
      </c>
      <c r="D20" s="62" t="s">
        <v>22</v>
      </c>
      <c r="E20" s="125" t="s">
        <v>23</v>
      </c>
      <c r="F20" s="166" t="s">
        <v>24</v>
      </c>
      <c r="G20" s="167"/>
      <c r="H20" s="166" t="s">
        <v>25</v>
      </c>
      <c r="I20" s="170"/>
      <c r="J20" s="170"/>
      <c r="K20" s="167"/>
      <c r="L20" s="63"/>
      <c r="M20" s="125" t="s">
        <v>26</v>
      </c>
      <c r="N20" s="125" t="s">
        <v>27</v>
      </c>
    </row>
    <row r="21" spans="1:23" s="33" customFormat="1" ht="19.5" customHeight="1" thickBot="1">
      <c r="A21" s="153"/>
      <c r="B21" s="153"/>
      <c r="C21" s="153"/>
      <c r="D21" s="125" t="s">
        <v>32</v>
      </c>
      <c r="E21" s="153"/>
      <c r="F21" s="168"/>
      <c r="G21" s="169"/>
      <c r="H21" s="162" t="s">
        <v>28</v>
      </c>
      <c r="I21" s="163"/>
      <c r="J21" s="162" t="s">
        <v>29</v>
      </c>
      <c r="K21" s="163"/>
      <c r="L21" s="64"/>
      <c r="M21" s="153"/>
      <c r="N21" s="153"/>
    </row>
    <row r="22" spans="1:23" s="33" customFormat="1" ht="19.5" customHeight="1">
      <c r="A22" s="153"/>
      <c r="B22" s="153"/>
      <c r="C22" s="153"/>
      <c r="D22" s="153"/>
      <c r="E22" s="153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153"/>
      <c r="N22" s="153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4" t="s">
        <v>300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>
      <c r="A25" s="119" t="s">
        <v>301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  <row r="26" spans="1:23" s="29" customFormat="1" ht="24">
      <c r="A26" s="94">
        <v>1</v>
      </c>
      <c r="B26" s="95" t="s">
        <v>302</v>
      </c>
      <c r="C26" s="82" t="s">
        <v>303</v>
      </c>
      <c r="D26" s="96" t="s">
        <v>304</v>
      </c>
      <c r="E26" s="97">
        <v>0.01</v>
      </c>
      <c r="F26" s="84" t="s">
        <v>305</v>
      </c>
      <c r="G26" s="84">
        <v>0.1</v>
      </c>
      <c r="H26" s="98"/>
      <c r="I26" s="98"/>
      <c r="J26" s="84" t="s">
        <v>306</v>
      </c>
      <c r="K26" s="84">
        <v>1.06</v>
      </c>
      <c r="L26" s="99"/>
      <c r="M26" s="98">
        <f t="shared" ref="M26:M37" si="0">IF(ISNUMBER(K26/G26),IF(NOT(K26/G26=0),K26/G26, " "), " ")</f>
        <v>10.6</v>
      </c>
      <c r="N26" s="96"/>
    </row>
    <row r="27" spans="1:23" s="29" customFormat="1" ht="24">
      <c r="A27" s="94">
        <v>2</v>
      </c>
      <c r="B27" s="95" t="s">
        <v>307</v>
      </c>
      <c r="C27" s="82" t="s">
        <v>308</v>
      </c>
      <c r="D27" s="96" t="s">
        <v>304</v>
      </c>
      <c r="E27" s="97">
        <v>21.36</v>
      </c>
      <c r="F27" s="84" t="s">
        <v>309</v>
      </c>
      <c r="G27" s="84">
        <v>210.61</v>
      </c>
      <c r="H27" s="98"/>
      <c r="I27" s="98"/>
      <c r="J27" s="84" t="s">
        <v>310</v>
      </c>
      <c r="K27" s="84">
        <v>2321.4</v>
      </c>
      <c r="L27" s="99"/>
      <c r="M27" s="98">
        <f t="shared" si="0"/>
        <v>11.022268648212336</v>
      </c>
      <c r="N27" s="96"/>
    </row>
    <row r="28" spans="1:23" s="29" customFormat="1" ht="24">
      <c r="A28" s="94">
        <v>3</v>
      </c>
      <c r="B28" s="95" t="s">
        <v>311</v>
      </c>
      <c r="C28" s="82" t="s">
        <v>312</v>
      </c>
      <c r="D28" s="96" t="s">
        <v>304</v>
      </c>
      <c r="E28" s="97">
        <v>4.4000000000000004</v>
      </c>
      <c r="F28" s="84" t="s">
        <v>313</v>
      </c>
      <c r="G28" s="84">
        <v>43.8</v>
      </c>
      <c r="H28" s="98"/>
      <c r="I28" s="98"/>
      <c r="J28" s="84" t="s">
        <v>314</v>
      </c>
      <c r="K28" s="84">
        <v>482.32</v>
      </c>
      <c r="L28" s="99"/>
      <c r="M28" s="98">
        <f t="shared" si="0"/>
        <v>11.011872146118723</v>
      </c>
      <c r="N28" s="96"/>
    </row>
    <row r="29" spans="1:23" s="29" customFormat="1" ht="24">
      <c r="A29" s="94">
        <v>4</v>
      </c>
      <c r="B29" s="95" t="s">
        <v>315</v>
      </c>
      <c r="C29" s="82" t="s">
        <v>316</v>
      </c>
      <c r="D29" s="96" t="s">
        <v>304</v>
      </c>
      <c r="E29" s="97">
        <v>8.5399999999999991</v>
      </c>
      <c r="F29" s="84" t="s">
        <v>317</v>
      </c>
      <c r="G29" s="84">
        <v>88.22</v>
      </c>
      <c r="H29" s="98"/>
      <c r="I29" s="98"/>
      <c r="J29" s="84" t="s">
        <v>318</v>
      </c>
      <c r="K29" s="84">
        <v>972.8</v>
      </c>
      <c r="L29" s="99"/>
      <c r="M29" s="98">
        <f t="shared" si="0"/>
        <v>11.026978009521651</v>
      </c>
      <c r="N29" s="96"/>
    </row>
    <row r="30" spans="1:23" ht="24">
      <c r="A30" s="94">
        <v>5</v>
      </c>
      <c r="B30" s="95" t="s">
        <v>319</v>
      </c>
      <c r="C30" s="82" t="s">
        <v>320</v>
      </c>
      <c r="D30" s="96" t="s">
        <v>304</v>
      </c>
      <c r="E30" s="97">
        <v>23.67</v>
      </c>
      <c r="F30" s="84" t="s">
        <v>321</v>
      </c>
      <c r="G30" s="84">
        <v>255.15</v>
      </c>
      <c r="H30" s="98"/>
      <c r="I30" s="98"/>
      <c r="J30" s="84" t="s">
        <v>322</v>
      </c>
      <c r="K30" s="84">
        <v>2813.42</v>
      </c>
      <c r="L30" s="99"/>
      <c r="M30" s="98">
        <f t="shared" si="0"/>
        <v>11.026533411718598</v>
      </c>
      <c r="N30" s="96"/>
    </row>
    <row r="31" spans="1:23" ht="24">
      <c r="A31" s="94">
        <v>6</v>
      </c>
      <c r="B31" s="95" t="s">
        <v>323</v>
      </c>
      <c r="C31" s="82" t="s">
        <v>324</v>
      </c>
      <c r="D31" s="96" t="s">
        <v>304</v>
      </c>
      <c r="E31" s="97">
        <v>17.7</v>
      </c>
      <c r="F31" s="84" t="s">
        <v>325</v>
      </c>
      <c r="G31" s="84">
        <v>198.25</v>
      </c>
      <c r="H31" s="98"/>
      <c r="I31" s="98"/>
      <c r="J31" s="84" t="s">
        <v>326</v>
      </c>
      <c r="K31" s="84">
        <v>2184.5300000000002</v>
      </c>
      <c r="L31" s="99"/>
      <c r="M31" s="98">
        <f t="shared" si="0"/>
        <v>11.019066834804541</v>
      </c>
      <c r="N31" s="96"/>
    </row>
    <row r="32" spans="1:23" ht="24">
      <c r="A32" s="94">
        <v>7</v>
      </c>
      <c r="B32" s="95" t="s">
        <v>327</v>
      </c>
      <c r="C32" s="82" t="s">
        <v>328</v>
      </c>
      <c r="D32" s="96" t="s">
        <v>304</v>
      </c>
      <c r="E32" s="97">
        <v>3.09</v>
      </c>
      <c r="F32" s="84" t="s">
        <v>329</v>
      </c>
      <c r="G32" s="84">
        <v>35.03</v>
      </c>
      <c r="H32" s="98"/>
      <c r="I32" s="98"/>
      <c r="J32" s="84" t="s">
        <v>330</v>
      </c>
      <c r="K32" s="84">
        <v>386.34</v>
      </c>
      <c r="L32" s="99"/>
      <c r="M32" s="98">
        <f t="shared" si="0"/>
        <v>11.028832429346274</v>
      </c>
      <c r="N32" s="96"/>
    </row>
    <row r="33" spans="1:14" ht="24">
      <c r="A33" s="94">
        <v>8</v>
      </c>
      <c r="B33" s="95" t="s">
        <v>331</v>
      </c>
      <c r="C33" s="82" t="s">
        <v>332</v>
      </c>
      <c r="D33" s="96" t="s">
        <v>304</v>
      </c>
      <c r="E33" s="97">
        <v>0.33</v>
      </c>
      <c r="F33" s="84" t="s">
        <v>333</v>
      </c>
      <c r="G33" s="84">
        <v>3.79</v>
      </c>
      <c r="H33" s="98"/>
      <c r="I33" s="98"/>
      <c r="J33" s="84" t="s">
        <v>334</v>
      </c>
      <c r="K33" s="84">
        <v>41.7</v>
      </c>
      <c r="L33" s="99"/>
      <c r="M33" s="98">
        <f t="shared" si="0"/>
        <v>11.002638522427441</v>
      </c>
      <c r="N33" s="96"/>
    </row>
    <row r="34" spans="1:14" ht="24">
      <c r="A34" s="94">
        <v>9</v>
      </c>
      <c r="B34" s="95" t="s">
        <v>335</v>
      </c>
      <c r="C34" s="82" t="s">
        <v>336</v>
      </c>
      <c r="D34" s="96" t="s">
        <v>304</v>
      </c>
      <c r="E34" s="97">
        <v>2.2999999999999998</v>
      </c>
      <c r="F34" s="84" t="s">
        <v>337</v>
      </c>
      <c r="G34" s="84">
        <v>27.67</v>
      </c>
      <c r="H34" s="98"/>
      <c r="I34" s="98"/>
      <c r="J34" s="84" t="s">
        <v>338</v>
      </c>
      <c r="K34" s="84">
        <v>304.81</v>
      </c>
      <c r="L34" s="99"/>
      <c r="M34" s="98">
        <f t="shared" si="0"/>
        <v>11.015901698590531</v>
      </c>
      <c r="N34" s="96"/>
    </row>
    <row r="35" spans="1:14" ht="24">
      <c r="A35" s="94">
        <v>10</v>
      </c>
      <c r="B35" s="95" t="s">
        <v>339</v>
      </c>
      <c r="C35" s="82" t="s">
        <v>340</v>
      </c>
      <c r="D35" s="96" t="s">
        <v>304</v>
      </c>
      <c r="E35" s="97">
        <v>3.76</v>
      </c>
      <c r="F35" s="84" t="s">
        <v>341</v>
      </c>
      <c r="G35" s="84">
        <v>45.72</v>
      </c>
      <c r="H35" s="98"/>
      <c r="I35" s="98"/>
      <c r="J35" s="84" t="s">
        <v>342</v>
      </c>
      <c r="K35" s="84">
        <v>503.88</v>
      </c>
      <c r="L35" s="99"/>
      <c r="M35" s="98">
        <f t="shared" si="0"/>
        <v>11.020997375328085</v>
      </c>
      <c r="N35" s="96"/>
    </row>
    <row r="36" spans="1:14" ht="24">
      <c r="A36" s="94">
        <v>11</v>
      </c>
      <c r="B36" s="95" t="s">
        <v>343</v>
      </c>
      <c r="C36" s="82" t="s">
        <v>344</v>
      </c>
      <c r="D36" s="96" t="s">
        <v>304</v>
      </c>
      <c r="E36" s="97">
        <v>0.24</v>
      </c>
      <c r="F36" s="84" t="s">
        <v>345</v>
      </c>
      <c r="G36" s="84">
        <v>3.14</v>
      </c>
      <c r="H36" s="98"/>
      <c r="I36" s="98"/>
      <c r="J36" s="84" t="s">
        <v>346</v>
      </c>
      <c r="K36" s="84">
        <v>34.6</v>
      </c>
      <c r="L36" s="99"/>
      <c r="M36" s="98">
        <f t="shared" si="0"/>
        <v>11.019108280254777</v>
      </c>
      <c r="N36" s="96"/>
    </row>
    <row r="37" spans="1:14" ht="24">
      <c r="A37" s="94">
        <v>12</v>
      </c>
      <c r="B37" s="95">
        <v>2</v>
      </c>
      <c r="C37" s="82" t="s">
        <v>347</v>
      </c>
      <c r="D37" s="96" t="s">
        <v>304</v>
      </c>
      <c r="E37" s="97">
        <v>1.29</v>
      </c>
      <c r="F37" s="84" t="s">
        <v>348</v>
      </c>
      <c r="G37" s="84"/>
      <c r="H37" s="98"/>
      <c r="I37" s="98"/>
      <c r="J37" s="84" t="s">
        <v>348</v>
      </c>
      <c r="K37" s="84"/>
      <c r="L37" s="99"/>
      <c r="M37" s="98" t="str">
        <f t="shared" si="0"/>
        <v xml:space="preserve"> </v>
      </c>
      <c r="N37" s="96"/>
    </row>
    <row r="38" spans="1:14" ht="19.350000000000001" customHeight="1">
      <c r="A38" s="119" t="s">
        <v>349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</row>
    <row r="39" spans="1:14" ht="36">
      <c r="A39" s="94">
        <v>13</v>
      </c>
      <c r="B39" s="95">
        <v>21141</v>
      </c>
      <c r="C39" s="82" t="s">
        <v>350</v>
      </c>
      <c r="D39" s="96" t="s">
        <v>351</v>
      </c>
      <c r="E39" s="97">
        <v>0.06</v>
      </c>
      <c r="F39" s="84" t="s">
        <v>352</v>
      </c>
      <c r="G39" s="84">
        <v>8.0399999999999991</v>
      </c>
      <c r="H39" s="98"/>
      <c r="I39" s="98"/>
      <c r="J39" s="84" t="s">
        <v>353</v>
      </c>
      <c r="K39" s="84">
        <v>39.78</v>
      </c>
      <c r="L39" s="99"/>
      <c r="M39" s="98">
        <f t="shared" ref="M39:M47" si="1">IF(ISNUMBER(K39/G39),IF(NOT(K39/G39=0),K39/G39, " "), " ")</f>
        <v>4.9477611940298516</v>
      </c>
      <c r="N39" s="96" t="s">
        <v>354</v>
      </c>
    </row>
    <row r="40" spans="1:14" ht="24">
      <c r="A40" s="94">
        <v>14</v>
      </c>
      <c r="B40" s="95">
        <v>30101</v>
      </c>
      <c r="C40" s="82" t="s">
        <v>355</v>
      </c>
      <c r="D40" s="96" t="s">
        <v>351</v>
      </c>
      <c r="E40" s="97">
        <v>1</v>
      </c>
      <c r="F40" s="84" t="s">
        <v>356</v>
      </c>
      <c r="G40" s="84">
        <v>111.55</v>
      </c>
      <c r="H40" s="98"/>
      <c r="I40" s="98"/>
      <c r="J40" s="84" t="s">
        <v>357</v>
      </c>
      <c r="K40" s="84">
        <v>449</v>
      </c>
      <c r="L40" s="99"/>
      <c r="M40" s="98">
        <f t="shared" si="1"/>
        <v>4.0251008516360374</v>
      </c>
      <c r="N40" s="96" t="s">
        <v>354</v>
      </c>
    </row>
    <row r="41" spans="1:14" ht="24">
      <c r="A41" s="94">
        <v>15</v>
      </c>
      <c r="B41" s="95">
        <v>30303</v>
      </c>
      <c r="C41" s="82" t="s">
        <v>358</v>
      </c>
      <c r="D41" s="96" t="s">
        <v>351</v>
      </c>
      <c r="E41" s="97">
        <v>0.08</v>
      </c>
      <c r="F41" s="84" t="s">
        <v>359</v>
      </c>
      <c r="G41" s="84">
        <v>0.08</v>
      </c>
      <c r="H41" s="98"/>
      <c r="I41" s="98"/>
      <c r="J41" s="84" t="s">
        <v>360</v>
      </c>
      <c r="K41" s="84">
        <v>0.4</v>
      </c>
      <c r="L41" s="99"/>
      <c r="M41" s="98">
        <f t="shared" si="1"/>
        <v>5</v>
      </c>
      <c r="N41" s="96" t="s">
        <v>354</v>
      </c>
    </row>
    <row r="42" spans="1:14" ht="24">
      <c r="A42" s="94">
        <v>16</v>
      </c>
      <c r="B42" s="95">
        <v>30401</v>
      </c>
      <c r="C42" s="82" t="s">
        <v>361</v>
      </c>
      <c r="D42" s="96" t="s">
        <v>351</v>
      </c>
      <c r="E42" s="97">
        <v>1</v>
      </c>
      <c r="F42" s="84" t="s">
        <v>362</v>
      </c>
      <c r="G42" s="84">
        <v>2.31</v>
      </c>
      <c r="H42" s="98"/>
      <c r="I42" s="98"/>
      <c r="J42" s="84" t="s">
        <v>363</v>
      </c>
      <c r="K42" s="84">
        <v>6</v>
      </c>
      <c r="L42" s="99"/>
      <c r="M42" s="98">
        <f t="shared" si="1"/>
        <v>2.5974025974025974</v>
      </c>
      <c r="N42" s="96" t="s">
        <v>354</v>
      </c>
    </row>
    <row r="43" spans="1:14" ht="36">
      <c r="A43" s="94">
        <v>17</v>
      </c>
      <c r="B43" s="95">
        <v>30954</v>
      </c>
      <c r="C43" s="82" t="s">
        <v>364</v>
      </c>
      <c r="D43" s="96" t="s">
        <v>351</v>
      </c>
      <c r="E43" s="97">
        <v>0.21</v>
      </c>
      <c r="F43" s="84" t="s">
        <v>365</v>
      </c>
      <c r="G43" s="84">
        <v>7.06</v>
      </c>
      <c r="H43" s="98"/>
      <c r="I43" s="98"/>
      <c r="J43" s="84" t="s">
        <v>366</v>
      </c>
      <c r="K43" s="84">
        <v>32.549999999999997</v>
      </c>
      <c r="L43" s="99"/>
      <c r="M43" s="98">
        <f t="shared" si="1"/>
        <v>4.6104815864022664</v>
      </c>
      <c r="N43" s="96" t="s">
        <v>367</v>
      </c>
    </row>
    <row r="44" spans="1:14" ht="24">
      <c r="A44" s="94">
        <v>18</v>
      </c>
      <c r="B44" s="95">
        <v>40502</v>
      </c>
      <c r="C44" s="82" t="s">
        <v>368</v>
      </c>
      <c r="D44" s="96" t="s">
        <v>351</v>
      </c>
      <c r="E44" s="97">
        <v>1.87</v>
      </c>
      <c r="F44" s="84" t="s">
        <v>369</v>
      </c>
      <c r="G44" s="84">
        <v>14.65</v>
      </c>
      <c r="H44" s="98"/>
      <c r="I44" s="98"/>
      <c r="J44" s="84" t="s">
        <v>370</v>
      </c>
      <c r="K44" s="84">
        <v>84.15</v>
      </c>
      <c r="L44" s="99"/>
      <c r="M44" s="98">
        <f t="shared" si="1"/>
        <v>5.7440273037542662</v>
      </c>
      <c r="N44" s="96" t="s">
        <v>354</v>
      </c>
    </row>
    <row r="45" spans="1:14" ht="24">
      <c r="A45" s="94">
        <v>19</v>
      </c>
      <c r="B45" s="95">
        <v>40504</v>
      </c>
      <c r="C45" s="82" t="s">
        <v>371</v>
      </c>
      <c r="D45" s="96" t="s">
        <v>351</v>
      </c>
      <c r="E45" s="97">
        <v>0.75</v>
      </c>
      <c r="F45" s="84" t="s">
        <v>372</v>
      </c>
      <c r="G45" s="84">
        <v>0.96</v>
      </c>
      <c r="H45" s="98"/>
      <c r="I45" s="98"/>
      <c r="J45" s="84" t="s">
        <v>373</v>
      </c>
      <c r="K45" s="84">
        <v>2.25</v>
      </c>
      <c r="L45" s="99"/>
      <c r="M45" s="98">
        <f t="shared" si="1"/>
        <v>2.34375</v>
      </c>
      <c r="N45" s="96" t="s">
        <v>354</v>
      </c>
    </row>
    <row r="46" spans="1:14" ht="24">
      <c r="A46" s="94">
        <v>20</v>
      </c>
      <c r="B46" s="95">
        <v>253100</v>
      </c>
      <c r="C46" s="82" t="s">
        <v>374</v>
      </c>
      <c r="D46" s="96" t="s">
        <v>351</v>
      </c>
      <c r="E46" s="97">
        <v>0.02</v>
      </c>
      <c r="F46" s="84" t="s">
        <v>375</v>
      </c>
      <c r="G46" s="84">
        <v>0.04</v>
      </c>
      <c r="H46" s="98"/>
      <c r="I46" s="98"/>
      <c r="J46" s="84" t="s">
        <v>376</v>
      </c>
      <c r="K46" s="84">
        <v>0.18</v>
      </c>
      <c r="L46" s="99"/>
      <c r="M46" s="98">
        <f t="shared" si="1"/>
        <v>4.5</v>
      </c>
      <c r="N46" s="96" t="s">
        <v>377</v>
      </c>
    </row>
    <row r="47" spans="1:14" ht="24">
      <c r="A47" s="94">
        <v>21</v>
      </c>
      <c r="B47" s="95">
        <v>400001</v>
      </c>
      <c r="C47" s="82" t="s">
        <v>378</v>
      </c>
      <c r="D47" s="96" t="s">
        <v>351</v>
      </c>
      <c r="E47" s="97">
        <v>2.25</v>
      </c>
      <c r="F47" s="84" t="s">
        <v>379</v>
      </c>
      <c r="G47" s="84">
        <v>232.2</v>
      </c>
      <c r="H47" s="98"/>
      <c r="I47" s="98"/>
      <c r="J47" s="84" t="s">
        <v>380</v>
      </c>
      <c r="K47" s="84">
        <v>1282.5</v>
      </c>
      <c r="L47" s="99"/>
      <c r="M47" s="98">
        <f t="shared" si="1"/>
        <v>5.5232558139534884</v>
      </c>
      <c r="N47" s="96" t="s">
        <v>354</v>
      </c>
    </row>
    <row r="48" spans="1:14" ht="19.350000000000001" customHeight="1">
      <c r="A48" s="119" t="s">
        <v>381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</row>
    <row r="49" spans="1:14" ht="36">
      <c r="A49" s="94">
        <v>22</v>
      </c>
      <c r="B49" s="95" t="s">
        <v>382</v>
      </c>
      <c r="C49" s="82" t="s">
        <v>383</v>
      </c>
      <c r="D49" s="96" t="s">
        <v>384</v>
      </c>
      <c r="E49" s="97">
        <v>5.0490000000000004</v>
      </c>
      <c r="F49" s="84" t="s">
        <v>385</v>
      </c>
      <c r="G49" s="84">
        <v>65.69</v>
      </c>
      <c r="H49" s="98">
        <v>71</v>
      </c>
      <c r="I49" s="98">
        <v>358.48</v>
      </c>
      <c r="J49" s="84" t="s">
        <v>386</v>
      </c>
      <c r="K49" s="84">
        <v>371.4</v>
      </c>
      <c r="L49" s="99"/>
      <c r="M49" s="98">
        <f t="shared" ref="M49:M78" si="2">IF(ISNUMBER(K49/G49),IF(NOT(K49/G49=0),K49/G49, " "), " ")</f>
        <v>5.6538285888263049</v>
      </c>
      <c r="N49" s="96" t="s">
        <v>387</v>
      </c>
    </row>
    <row r="50" spans="1:14" ht="36">
      <c r="A50" s="94">
        <v>23</v>
      </c>
      <c r="B50" s="95" t="s">
        <v>388</v>
      </c>
      <c r="C50" s="82" t="s">
        <v>389</v>
      </c>
      <c r="D50" s="96" t="s">
        <v>390</v>
      </c>
      <c r="E50" s="97">
        <v>2.9999999999999997E-4</v>
      </c>
      <c r="F50" s="84" t="s">
        <v>391</v>
      </c>
      <c r="G50" s="84">
        <v>10.53</v>
      </c>
      <c r="H50" s="98">
        <v>81514</v>
      </c>
      <c r="I50" s="98">
        <v>24.45</v>
      </c>
      <c r="J50" s="84" t="s">
        <v>392</v>
      </c>
      <c r="K50" s="84">
        <v>24.99</v>
      </c>
      <c r="L50" s="99"/>
      <c r="M50" s="98">
        <f t="shared" si="2"/>
        <v>2.3732193732193734</v>
      </c>
      <c r="N50" s="96" t="s">
        <v>393</v>
      </c>
    </row>
    <row r="51" spans="1:14" ht="60">
      <c r="A51" s="94">
        <v>24</v>
      </c>
      <c r="B51" s="95" t="s">
        <v>394</v>
      </c>
      <c r="C51" s="82" t="s">
        <v>395</v>
      </c>
      <c r="D51" s="96" t="s">
        <v>390</v>
      </c>
      <c r="E51" s="97">
        <v>1E-4</v>
      </c>
      <c r="F51" s="84" t="s">
        <v>396</v>
      </c>
      <c r="G51" s="84">
        <v>0.99</v>
      </c>
      <c r="H51" s="98">
        <v>52825.65</v>
      </c>
      <c r="I51" s="98">
        <v>5.28</v>
      </c>
      <c r="J51" s="84" t="s">
        <v>397</v>
      </c>
      <c r="K51" s="84">
        <v>5.4</v>
      </c>
      <c r="L51" s="99"/>
      <c r="M51" s="98">
        <f t="shared" si="2"/>
        <v>5.454545454545455</v>
      </c>
      <c r="N51" s="96" t="s">
        <v>398</v>
      </c>
    </row>
    <row r="52" spans="1:14" ht="24">
      <c r="A52" s="94">
        <v>25</v>
      </c>
      <c r="B52" s="95" t="s">
        <v>399</v>
      </c>
      <c r="C52" s="82" t="s">
        <v>400</v>
      </c>
      <c r="D52" s="96" t="s">
        <v>401</v>
      </c>
      <c r="E52" s="97">
        <v>0.156</v>
      </c>
      <c r="F52" s="84" t="s">
        <v>402</v>
      </c>
      <c r="G52" s="84">
        <v>0.96</v>
      </c>
      <c r="H52" s="98">
        <v>41.25</v>
      </c>
      <c r="I52" s="98">
        <v>6.44</v>
      </c>
      <c r="J52" s="84" t="s">
        <v>403</v>
      </c>
      <c r="K52" s="84">
        <v>6.87</v>
      </c>
      <c r="L52" s="99"/>
      <c r="M52" s="98">
        <f t="shared" si="2"/>
        <v>7.15625</v>
      </c>
      <c r="N52" s="96" t="s">
        <v>404</v>
      </c>
    </row>
    <row r="53" spans="1:14" ht="36">
      <c r="A53" s="94">
        <v>26</v>
      </c>
      <c r="B53" s="95" t="s">
        <v>405</v>
      </c>
      <c r="C53" s="82" t="s">
        <v>406</v>
      </c>
      <c r="D53" s="96" t="s">
        <v>390</v>
      </c>
      <c r="E53" s="97">
        <v>2.0000000000000001E-4</v>
      </c>
      <c r="F53" s="84" t="s">
        <v>407</v>
      </c>
      <c r="G53" s="84">
        <v>2.04</v>
      </c>
      <c r="H53" s="98">
        <v>48900</v>
      </c>
      <c r="I53" s="98">
        <v>9.7799999999999994</v>
      </c>
      <c r="J53" s="84" t="s">
        <v>408</v>
      </c>
      <c r="K53" s="84">
        <v>10</v>
      </c>
      <c r="L53" s="99"/>
      <c r="M53" s="98">
        <f t="shared" si="2"/>
        <v>4.9019607843137258</v>
      </c>
      <c r="N53" s="96" t="s">
        <v>409</v>
      </c>
    </row>
    <row r="54" spans="1:14" ht="24">
      <c r="A54" s="94">
        <v>27</v>
      </c>
      <c r="B54" s="95" t="s">
        <v>410</v>
      </c>
      <c r="C54" s="82" t="s">
        <v>411</v>
      </c>
      <c r="D54" s="96" t="s">
        <v>390</v>
      </c>
      <c r="E54" s="97">
        <v>6.9999999999999999E-4</v>
      </c>
      <c r="F54" s="84" t="s">
        <v>412</v>
      </c>
      <c r="G54" s="84">
        <v>7.47</v>
      </c>
      <c r="H54" s="98">
        <v>53556.78</v>
      </c>
      <c r="I54" s="98">
        <v>37.5</v>
      </c>
      <c r="J54" s="84" t="s">
        <v>413</v>
      </c>
      <c r="K54" s="84">
        <v>38.31</v>
      </c>
      <c r="L54" s="99"/>
      <c r="M54" s="98">
        <f t="shared" si="2"/>
        <v>5.1285140562249003</v>
      </c>
      <c r="N54" s="96" t="s">
        <v>414</v>
      </c>
    </row>
    <row r="55" spans="1:14" ht="36">
      <c r="A55" s="94">
        <v>28</v>
      </c>
      <c r="B55" s="95" t="s">
        <v>415</v>
      </c>
      <c r="C55" s="82" t="s">
        <v>416</v>
      </c>
      <c r="D55" s="96" t="s">
        <v>401</v>
      </c>
      <c r="E55" s="97">
        <v>7.4499999999999997E-2</v>
      </c>
      <c r="F55" s="84" t="s">
        <v>417</v>
      </c>
      <c r="G55" s="84">
        <v>7.52</v>
      </c>
      <c r="H55" s="98">
        <v>328</v>
      </c>
      <c r="I55" s="98">
        <v>24.42</v>
      </c>
      <c r="J55" s="84" t="s">
        <v>418</v>
      </c>
      <c r="K55" s="84">
        <v>25.18</v>
      </c>
      <c r="L55" s="99"/>
      <c r="M55" s="98">
        <f t="shared" si="2"/>
        <v>3.3484042553191489</v>
      </c>
      <c r="N55" s="96" t="s">
        <v>419</v>
      </c>
    </row>
    <row r="56" spans="1:14" ht="120">
      <c r="A56" s="94">
        <v>29</v>
      </c>
      <c r="B56" s="95" t="s">
        <v>420</v>
      </c>
      <c r="C56" s="82" t="s">
        <v>421</v>
      </c>
      <c r="D56" s="96" t="s">
        <v>390</v>
      </c>
      <c r="E56" s="97">
        <v>1.9E-3</v>
      </c>
      <c r="F56" s="84" t="s">
        <v>422</v>
      </c>
      <c r="G56" s="84">
        <v>10.07</v>
      </c>
      <c r="H56" s="98">
        <v>20100.32</v>
      </c>
      <c r="I56" s="98">
        <v>38.19</v>
      </c>
      <c r="J56" s="84" t="s">
        <v>423</v>
      </c>
      <c r="K56" s="84">
        <v>39.14</v>
      </c>
      <c r="L56" s="99"/>
      <c r="M56" s="98">
        <f t="shared" si="2"/>
        <v>3.8867924528301887</v>
      </c>
      <c r="N56" s="96" t="s">
        <v>424</v>
      </c>
    </row>
    <row r="57" spans="1:14" ht="24">
      <c r="A57" s="94">
        <v>30</v>
      </c>
      <c r="B57" s="95" t="s">
        <v>425</v>
      </c>
      <c r="C57" s="82" t="s">
        <v>426</v>
      </c>
      <c r="D57" s="96" t="s">
        <v>427</v>
      </c>
      <c r="E57" s="97">
        <v>2.3800000000000002E-2</v>
      </c>
      <c r="F57" s="84" t="s">
        <v>428</v>
      </c>
      <c r="G57" s="84">
        <v>0.99</v>
      </c>
      <c r="H57" s="98">
        <v>128.38999999999999</v>
      </c>
      <c r="I57" s="98">
        <v>3.06</v>
      </c>
      <c r="J57" s="84" t="s">
        <v>429</v>
      </c>
      <c r="K57" s="84">
        <v>3.13</v>
      </c>
      <c r="L57" s="99"/>
      <c r="M57" s="98">
        <f t="shared" si="2"/>
        <v>3.1616161616161613</v>
      </c>
      <c r="N57" s="96" t="s">
        <v>430</v>
      </c>
    </row>
    <row r="58" spans="1:14" ht="60">
      <c r="A58" s="94">
        <v>31</v>
      </c>
      <c r="B58" s="95" t="s">
        <v>431</v>
      </c>
      <c r="C58" s="82" t="s">
        <v>432</v>
      </c>
      <c r="D58" s="96" t="s">
        <v>427</v>
      </c>
      <c r="E58" s="97">
        <v>0.53</v>
      </c>
      <c r="F58" s="84" t="s">
        <v>433</v>
      </c>
      <c r="G58" s="84">
        <v>12.08</v>
      </c>
      <c r="H58" s="98">
        <v>118.14</v>
      </c>
      <c r="I58" s="98">
        <v>62.61</v>
      </c>
      <c r="J58" s="84" t="s">
        <v>434</v>
      </c>
      <c r="K58" s="84">
        <v>63.92</v>
      </c>
      <c r="L58" s="99"/>
      <c r="M58" s="98">
        <f t="shared" si="2"/>
        <v>5.2913907284768209</v>
      </c>
      <c r="N58" s="96" t="s">
        <v>435</v>
      </c>
    </row>
    <row r="59" spans="1:14" ht="24">
      <c r="A59" s="94">
        <v>32</v>
      </c>
      <c r="B59" s="95" t="s">
        <v>436</v>
      </c>
      <c r="C59" s="82" t="s">
        <v>437</v>
      </c>
      <c r="D59" s="96" t="s">
        <v>384</v>
      </c>
      <c r="E59" s="97">
        <v>0.187</v>
      </c>
      <c r="F59" s="84" t="s">
        <v>438</v>
      </c>
      <c r="G59" s="84">
        <v>1.42</v>
      </c>
      <c r="H59" s="98">
        <v>26.61</v>
      </c>
      <c r="I59" s="98">
        <v>4.9800000000000004</v>
      </c>
      <c r="J59" s="84" t="s">
        <v>439</v>
      </c>
      <c r="K59" s="84">
        <v>5.12</v>
      </c>
      <c r="L59" s="99"/>
      <c r="M59" s="98">
        <f t="shared" si="2"/>
        <v>3.6056338028169015</v>
      </c>
      <c r="N59" s="96" t="s">
        <v>440</v>
      </c>
    </row>
    <row r="60" spans="1:14" ht="36">
      <c r="A60" s="94">
        <v>33</v>
      </c>
      <c r="B60" s="95" t="s">
        <v>441</v>
      </c>
      <c r="C60" s="82" t="s">
        <v>442</v>
      </c>
      <c r="D60" s="96" t="s">
        <v>427</v>
      </c>
      <c r="E60" s="97">
        <v>8.0000000000000002E-3</v>
      </c>
      <c r="F60" s="84" t="s">
        <v>443</v>
      </c>
      <c r="G60" s="84">
        <v>0.14000000000000001</v>
      </c>
      <c r="H60" s="98">
        <v>56.91</v>
      </c>
      <c r="I60" s="98">
        <v>0.46</v>
      </c>
      <c r="J60" s="84" t="s">
        <v>444</v>
      </c>
      <c r="K60" s="84">
        <v>0.47</v>
      </c>
      <c r="L60" s="99"/>
      <c r="M60" s="98">
        <f t="shared" si="2"/>
        <v>3.3571428571428568</v>
      </c>
      <c r="N60" s="96" t="s">
        <v>445</v>
      </c>
    </row>
    <row r="61" spans="1:14" ht="36">
      <c r="A61" s="94">
        <v>34</v>
      </c>
      <c r="B61" s="95" t="s">
        <v>446</v>
      </c>
      <c r="C61" s="82" t="s">
        <v>447</v>
      </c>
      <c r="D61" s="96" t="s">
        <v>390</v>
      </c>
      <c r="E61" s="97">
        <v>1.5E-3</v>
      </c>
      <c r="F61" s="84" t="s">
        <v>448</v>
      </c>
      <c r="G61" s="84">
        <v>17.670000000000002</v>
      </c>
      <c r="H61" s="98">
        <v>30079</v>
      </c>
      <c r="I61" s="98">
        <v>45.12</v>
      </c>
      <c r="J61" s="84" t="s">
        <v>449</v>
      </c>
      <c r="K61" s="84">
        <v>46.16</v>
      </c>
      <c r="L61" s="99"/>
      <c r="M61" s="98">
        <f t="shared" si="2"/>
        <v>2.6123372948500276</v>
      </c>
      <c r="N61" s="96" t="s">
        <v>450</v>
      </c>
    </row>
    <row r="62" spans="1:14" ht="36">
      <c r="A62" s="94">
        <v>35</v>
      </c>
      <c r="B62" s="95" t="s">
        <v>451</v>
      </c>
      <c r="C62" s="82" t="s">
        <v>452</v>
      </c>
      <c r="D62" s="96" t="s">
        <v>390</v>
      </c>
      <c r="E62" s="97">
        <v>2.8E-3</v>
      </c>
      <c r="F62" s="84" t="s">
        <v>453</v>
      </c>
      <c r="G62" s="84">
        <v>58.54</v>
      </c>
      <c r="H62" s="98">
        <v>50416.65</v>
      </c>
      <c r="I62" s="98">
        <v>141.16999999999999</v>
      </c>
      <c r="J62" s="84" t="s">
        <v>454</v>
      </c>
      <c r="K62" s="84">
        <v>144.29</v>
      </c>
      <c r="L62" s="99"/>
      <c r="M62" s="98">
        <f t="shared" si="2"/>
        <v>2.464810386060813</v>
      </c>
      <c r="N62" s="96" t="s">
        <v>455</v>
      </c>
    </row>
    <row r="63" spans="1:14" ht="36">
      <c r="A63" s="94">
        <v>36</v>
      </c>
      <c r="B63" s="95" t="s">
        <v>456</v>
      </c>
      <c r="C63" s="82" t="s">
        <v>457</v>
      </c>
      <c r="D63" s="96" t="s">
        <v>401</v>
      </c>
      <c r="E63" s="97">
        <v>6.6E-3</v>
      </c>
      <c r="F63" s="84" t="s">
        <v>458</v>
      </c>
      <c r="G63" s="84">
        <v>9.41</v>
      </c>
      <c r="H63" s="98">
        <v>7690.26</v>
      </c>
      <c r="I63" s="98">
        <v>50.76</v>
      </c>
      <c r="J63" s="84" t="s">
        <v>459</v>
      </c>
      <c r="K63" s="84">
        <v>52.08</v>
      </c>
      <c r="L63" s="99"/>
      <c r="M63" s="98">
        <f t="shared" si="2"/>
        <v>5.5345377258235917</v>
      </c>
      <c r="N63" s="96" t="s">
        <v>460</v>
      </c>
    </row>
    <row r="64" spans="1:14" ht="60">
      <c r="A64" s="94">
        <v>37</v>
      </c>
      <c r="B64" s="95" t="s">
        <v>461</v>
      </c>
      <c r="C64" s="82" t="s">
        <v>462</v>
      </c>
      <c r="D64" s="96" t="s">
        <v>463</v>
      </c>
      <c r="E64" s="97">
        <v>5.8849999999999998</v>
      </c>
      <c r="F64" s="84" t="s">
        <v>464</v>
      </c>
      <c r="G64" s="84">
        <v>72.38</v>
      </c>
      <c r="H64" s="98">
        <v>39.79</v>
      </c>
      <c r="I64" s="98">
        <v>234.18</v>
      </c>
      <c r="J64" s="84" t="s">
        <v>465</v>
      </c>
      <c r="K64" s="84">
        <v>239.76</v>
      </c>
      <c r="L64" s="99"/>
      <c r="M64" s="98">
        <f t="shared" si="2"/>
        <v>3.3125172699640784</v>
      </c>
      <c r="N64" s="96" t="s">
        <v>466</v>
      </c>
    </row>
    <row r="65" spans="1:14" ht="60">
      <c r="A65" s="94">
        <v>38</v>
      </c>
      <c r="B65" s="95" t="s">
        <v>467</v>
      </c>
      <c r="C65" s="82" t="s">
        <v>468</v>
      </c>
      <c r="D65" s="96" t="s">
        <v>463</v>
      </c>
      <c r="E65" s="97">
        <v>10.164999999999999</v>
      </c>
      <c r="F65" s="84" t="s">
        <v>469</v>
      </c>
      <c r="G65" s="84">
        <v>328.33</v>
      </c>
      <c r="H65" s="98">
        <v>104.98</v>
      </c>
      <c r="I65" s="98">
        <v>1067.1199999999999</v>
      </c>
      <c r="J65" s="84" t="s">
        <v>470</v>
      </c>
      <c r="K65" s="84">
        <v>1092.74</v>
      </c>
      <c r="L65" s="99"/>
      <c r="M65" s="98">
        <f t="shared" si="2"/>
        <v>3.3281759205677215</v>
      </c>
      <c r="N65" s="96" t="s">
        <v>471</v>
      </c>
    </row>
    <row r="66" spans="1:14" ht="24">
      <c r="A66" s="94">
        <v>39</v>
      </c>
      <c r="B66" s="95" t="s">
        <v>472</v>
      </c>
      <c r="C66" s="82" t="s">
        <v>473</v>
      </c>
      <c r="D66" s="96" t="s">
        <v>401</v>
      </c>
      <c r="E66" s="97">
        <v>5.25</v>
      </c>
      <c r="F66" s="84" t="s">
        <v>474</v>
      </c>
      <c r="G66" s="84">
        <v>1055.25</v>
      </c>
      <c r="H66" s="98">
        <v>1059.32</v>
      </c>
      <c r="I66" s="98">
        <v>5561.43</v>
      </c>
      <c r="J66" s="84" t="s">
        <v>475</v>
      </c>
      <c r="K66" s="84">
        <v>5796</v>
      </c>
      <c r="L66" s="99"/>
      <c r="M66" s="98">
        <f t="shared" si="2"/>
        <v>5.4925373134328357</v>
      </c>
      <c r="N66" s="96" t="s">
        <v>476</v>
      </c>
    </row>
    <row r="67" spans="1:14" ht="36">
      <c r="A67" s="94">
        <v>40</v>
      </c>
      <c r="B67" s="95" t="s">
        <v>477</v>
      </c>
      <c r="C67" s="82" t="s">
        <v>478</v>
      </c>
      <c r="D67" s="96" t="s">
        <v>390</v>
      </c>
      <c r="E67" s="97">
        <v>4.0000000000000001E-3</v>
      </c>
      <c r="F67" s="84" t="s">
        <v>479</v>
      </c>
      <c r="G67" s="84">
        <v>57.96</v>
      </c>
      <c r="H67" s="98">
        <v>49632</v>
      </c>
      <c r="I67" s="98">
        <v>198.52</v>
      </c>
      <c r="J67" s="84" t="s">
        <v>480</v>
      </c>
      <c r="K67" s="84">
        <v>202.84</v>
      </c>
      <c r="L67" s="99"/>
      <c r="M67" s="98">
        <f t="shared" si="2"/>
        <v>3.4996549344375429</v>
      </c>
      <c r="N67" s="96" t="s">
        <v>481</v>
      </c>
    </row>
    <row r="68" spans="1:14" ht="36">
      <c r="A68" s="94">
        <v>41</v>
      </c>
      <c r="B68" s="95" t="s">
        <v>482</v>
      </c>
      <c r="C68" s="82" t="s">
        <v>483</v>
      </c>
      <c r="D68" s="96" t="s">
        <v>484</v>
      </c>
      <c r="E68" s="97">
        <v>9.8400000000000001E-2</v>
      </c>
      <c r="F68" s="84" t="s">
        <v>485</v>
      </c>
      <c r="G68" s="84">
        <v>27.15</v>
      </c>
      <c r="H68" s="98">
        <v>1425</v>
      </c>
      <c r="I68" s="98">
        <v>140.22</v>
      </c>
      <c r="J68" s="84" t="s">
        <v>486</v>
      </c>
      <c r="K68" s="84">
        <v>143.19</v>
      </c>
      <c r="L68" s="99"/>
      <c r="M68" s="98">
        <f t="shared" si="2"/>
        <v>5.2740331491712711</v>
      </c>
      <c r="N68" s="96" t="s">
        <v>487</v>
      </c>
    </row>
    <row r="69" spans="1:14" ht="36">
      <c r="A69" s="94">
        <v>42</v>
      </c>
      <c r="B69" s="95" t="s">
        <v>488</v>
      </c>
      <c r="C69" s="82" t="s">
        <v>489</v>
      </c>
      <c r="D69" s="96" t="s">
        <v>484</v>
      </c>
      <c r="E69" s="97">
        <v>9.8400000000000001E-2</v>
      </c>
      <c r="F69" s="84" t="s">
        <v>490</v>
      </c>
      <c r="G69" s="84">
        <v>45.36</v>
      </c>
      <c r="H69" s="98">
        <v>2137.5</v>
      </c>
      <c r="I69" s="98">
        <v>210.33</v>
      </c>
      <c r="J69" s="84" t="s">
        <v>491</v>
      </c>
      <c r="K69" s="84">
        <v>214.8</v>
      </c>
      <c r="L69" s="99"/>
      <c r="M69" s="98">
        <f t="shared" si="2"/>
        <v>4.7354497354497358</v>
      </c>
      <c r="N69" s="96" t="s">
        <v>492</v>
      </c>
    </row>
    <row r="70" spans="1:14" ht="36">
      <c r="A70" s="94">
        <v>43</v>
      </c>
      <c r="B70" s="95" t="s">
        <v>493</v>
      </c>
      <c r="C70" s="82" t="s">
        <v>494</v>
      </c>
      <c r="D70" s="96" t="s">
        <v>495</v>
      </c>
      <c r="E70" s="97">
        <v>8</v>
      </c>
      <c r="F70" s="84" t="s">
        <v>496</v>
      </c>
      <c r="G70" s="84">
        <v>148.80000000000001</v>
      </c>
      <c r="H70" s="98">
        <v>33.74</v>
      </c>
      <c r="I70" s="98">
        <v>269.92</v>
      </c>
      <c r="J70" s="84" t="s">
        <v>497</v>
      </c>
      <c r="K70" s="84">
        <v>275.83999999999997</v>
      </c>
      <c r="L70" s="99"/>
      <c r="M70" s="98">
        <f t="shared" si="2"/>
        <v>1.8537634408602148</v>
      </c>
      <c r="N70" s="96" t="s">
        <v>498</v>
      </c>
    </row>
    <row r="71" spans="1:14" ht="36">
      <c r="A71" s="94">
        <v>44</v>
      </c>
      <c r="B71" s="95" t="s">
        <v>499</v>
      </c>
      <c r="C71" s="82" t="s">
        <v>500</v>
      </c>
      <c r="D71" s="96" t="s">
        <v>401</v>
      </c>
      <c r="E71" s="97">
        <v>2.0999999999999999E-3</v>
      </c>
      <c r="F71" s="84" t="s">
        <v>501</v>
      </c>
      <c r="G71" s="84">
        <v>1.32</v>
      </c>
      <c r="H71" s="98">
        <v>2521</v>
      </c>
      <c r="I71" s="98">
        <v>5.28</v>
      </c>
      <c r="J71" s="84" t="s">
        <v>502</v>
      </c>
      <c r="K71" s="84">
        <v>6.18</v>
      </c>
      <c r="L71" s="99"/>
      <c r="M71" s="98">
        <f t="shared" si="2"/>
        <v>4.6818181818181817</v>
      </c>
      <c r="N71" s="96" t="s">
        <v>503</v>
      </c>
    </row>
    <row r="72" spans="1:14" ht="36">
      <c r="A72" s="94">
        <v>45</v>
      </c>
      <c r="B72" s="95" t="s">
        <v>504</v>
      </c>
      <c r="C72" s="82" t="s">
        <v>505</v>
      </c>
      <c r="D72" s="96" t="s">
        <v>401</v>
      </c>
      <c r="E72" s="97">
        <v>2.0670000000000002</v>
      </c>
      <c r="F72" s="84" t="s">
        <v>506</v>
      </c>
      <c r="G72" s="84">
        <v>6.42</v>
      </c>
      <c r="H72" s="98">
        <v>21.36</v>
      </c>
      <c r="I72" s="98">
        <v>44.15</v>
      </c>
      <c r="J72" s="84" t="s">
        <v>507</v>
      </c>
      <c r="K72" s="84">
        <v>45.05</v>
      </c>
      <c r="L72" s="99"/>
      <c r="M72" s="98">
        <f t="shared" si="2"/>
        <v>7.0171339563862922</v>
      </c>
      <c r="N72" s="96" t="s">
        <v>508</v>
      </c>
    </row>
    <row r="73" spans="1:14" ht="24">
      <c r="A73" s="94">
        <v>46</v>
      </c>
      <c r="B73" s="95" t="s">
        <v>509</v>
      </c>
      <c r="C73" s="82" t="s">
        <v>510</v>
      </c>
      <c r="D73" s="96" t="s">
        <v>511</v>
      </c>
      <c r="E73" s="97">
        <v>2E-3</v>
      </c>
      <c r="F73" s="84" t="s">
        <v>512</v>
      </c>
      <c r="G73" s="84">
        <v>9.82</v>
      </c>
      <c r="H73" s="98">
        <v>33880</v>
      </c>
      <c r="I73" s="98">
        <v>67.760000000000005</v>
      </c>
      <c r="J73" s="84" t="s">
        <v>513</v>
      </c>
      <c r="K73" s="84">
        <v>69.13</v>
      </c>
      <c r="L73" s="99"/>
      <c r="M73" s="98">
        <f t="shared" si="2"/>
        <v>7.0397148676171071</v>
      </c>
      <c r="N73" s="96" t="s">
        <v>514</v>
      </c>
    </row>
    <row r="74" spans="1:14" ht="24">
      <c r="A74" s="94">
        <v>47</v>
      </c>
      <c r="B74" s="95" t="s">
        <v>515</v>
      </c>
      <c r="C74" s="82" t="s">
        <v>516</v>
      </c>
      <c r="D74" s="96" t="s">
        <v>427</v>
      </c>
      <c r="E74" s="97">
        <v>1</v>
      </c>
      <c r="F74" s="84" t="s">
        <v>517</v>
      </c>
      <c r="G74" s="84">
        <v>26.3</v>
      </c>
      <c r="H74" s="98"/>
      <c r="I74" s="98"/>
      <c r="J74" s="84" t="s">
        <v>518</v>
      </c>
      <c r="K74" s="84">
        <v>120.62</v>
      </c>
      <c r="L74" s="99"/>
      <c r="M74" s="98">
        <f t="shared" si="2"/>
        <v>4.5863117870722432</v>
      </c>
      <c r="N74" s="96"/>
    </row>
    <row r="75" spans="1:14" ht="24">
      <c r="A75" s="94">
        <v>48</v>
      </c>
      <c r="B75" s="95" t="s">
        <v>519</v>
      </c>
      <c r="C75" s="82" t="s">
        <v>520</v>
      </c>
      <c r="D75" s="96" t="s">
        <v>390</v>
      </c>
      <c r="E75" s="97">
        <v>0.01</v>
      </c>
      <c r="F75" s="84" t="s">
        <v>521</v>
      </c>
      <c r="G75" s="84">
        <v>110.11</v>
      </c>
      <c r="H75" s="98"/>
      <c r="I75" s="98"/>
      <c r="J75" s="84" t="s">
        <v>522</v>
      </c>
      <c r="K75" s="84">
        <v>31.1</v>
      </c>
      <c r="L75" s="99"/>
      <c r="M75" s="98">
        <f t="shared" si="2"/>
        <v>0.28244482789937336</v>
      </c>
      <c r="N75" s="96"/>
    </row>
    <row r="76" spans="1:14" ht="24">
      <c r="A76" s="94">
        <v>49</v>
      </c>
      <c r="B76" s="95" t="s">
        <v>523</v>
      </c>
      <c r="C76" s="82" t="s">
        <v>494</v>
      </c>
      <c r="D76" s="96" t="s">
        <v>495</v>
      </c>
      <c r="E76" s="97">
        <v>3</v>
      </c>
      <c r="F76" s="84" t="s">
        <v>496</v>
      </c>
      <c r="G76" s="84">
        <v>55.8</v>
      </c>
      <c r="H76" s="98"/>
      <c r="I76" s="98"/>
      <c r="J76" s="84" t="s">
        <v>497</v>
      </c>
      <c r="K76" s="84">
        <v>103.44</v>
      </c>
      <c r="L76" s="99"/>
      <c r="M76" s="98">
        <f t="shared" si="2"/>
        <v>1.8537634408602151</v>
      </c>
      <c r="N76" s="96"/>
    </row>
    <row r="77" spans="1:14" ht="24">
      <c r="A77" s="94">
        <v>50</v>
      </c>
      <c r="B77" s="95" t="s">
        <v>524</v>
      </c>
      <c r="C77" s="82" t="s">
        <v>525</v>
      </c>
      <c r="D77" s="96" t="s">
        <v>495</v>
      </c>
      <c r="E77" s="97">
        <v>1</v>
      </c>
      <c r="F77" s="84" t="s">
        <v>526</v>
      </c>
      <c r="G77" s="84">
        <v>43.5</v>
      </c>
      <c r="H77" s="98"/>
      <c r="I77" s="98"/>
      <c r="J77" s="84" t="s">
        <v>527</v>
      </c>
      <c r="K77" s="84">
        <v>116.32</v>
      </c>
      <c r="L77" s="99"/>
      <c r="M77" s="98">
        <f t="shared" si="2"/>
        <v>2.6740229885057469</v>
      </c>
      <c r="N77" s="96"/>
    </row>
    <row r="78" spans="1:14" ht="60">
      <c r="A78" s="94">
        <v>51</v>
      </c>
      <c r="B78" s="95" t="s">
        <v>528</v>
      </c>
      <c r="C78" s="82" t="s">
        <v>529</v>
      </c>
      <c r="D78" s="96" t="s">
        <v>495</v>
      </c>
      <c r="E78" s="97">
        <v>1</v>
      </c>
      <c r="F78" s="84" t="s">
        <v>530</v>
      </c>
      <c r="G78" s="84">
        <v>22</v>
      </c>
      <c r="H78" s="98"/>
      <c r="I78" s="98"/>
      <c r="J78" s="84" t="s">
        <v>531</v>
      </c>
      <c r="K78" s="84">
        <v>63.64</v>
      </c>
      <c r="L78" s="99"/>
      <c r="M78" s="98">
        <f t="shared" si="2"/>
        <v>2.8927272727272726</v>
      </c>
      <c r="N78" s="96"/>
    </row>
    <row r="79" spans="1:14" ht="19.350000000000001" customHeight="1">
      <c r="A79" s="154" t="s">
        <v>532</v>
      </c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</row>
    <row r="80" spans="1:14" ht="19.350000000000001" customHeight="1">
      <c r="A80" s="119" t="s">
        <v>381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</row>
    <row r="81" spans="1:14" ht="24">
      <c r="A81" s="94">
        <v>52</v>
      </c>
      <c r="B81" s="95" t="s">
        <v>533</v>
      </c>
      <c r="C81" s="82" t="s">
        <v>534</v>
      </c>
      <c r="D81" s="96" t="s">
        <v>535</v>
      </c>
      <c r="E81" s="97">
        <v>3.8849999999999998</v>
      </c>
      <c r="F81" s="84" t="s">
        <v>348</v>
      </c>
      <c r="G81" s="84"/>
      <c r="H81" s="98"/>
      <c r="I81" s="98"/>
      <c r="J81" s="84" t="s">
        <v>348</v>
      </c>
      <c r="K81" s="84"/>
      <c r="L81" s="99"/>
      <c r="M81" s="98" t="str">
        <f>IF(ISNUMBER(K81/G81),IF(NOT(K81/G81=0),K81/G81, " "), " ")</f>
        <v xml:space="preserve"> </v>
      </c>
      <c r="N81" s="96"/>
    </row>
    <row r="82" spans="1:14" ht="24">
      <c r="A82" s="94">
        <v>53</v>
      </c>
      <c r="B82" s="95" t="s">
        <v>536</v>
      </c>
      <c r="C82" s="82" t="s">
        <v>537</v>
      </c>
      <c r="D82" s="96" t="s">
        <v>390</v>
      </c>
      <c r="E82" s="97">
        <v>5.0000000000000001E-4</v>
      </c>
      <c r="F82" s="84" t="s">
        <v>348</v>
      </c>
      <c r="G82" s="84"/>
      <c r="H82" s="98"/>
      <c r="I82" s="98"/>
      <c r="J82" s="84" t="s">
        <v>348</v>
      </c>
      <c r="K82" s="84"/>
      <c r="L82" s="99"/>
      <c r="M82" s="98" t="str">
        <f>IF(ISNUMBER(K82/G82),IF(NOT(K82/G82=0),K82/G82, " "), " ")</f>
        <v xml:space="preserve"> </v>
      </c>
      <c r="N82" s="96"/>
    </row>
    <row r="83" spans="1:14" ht="24">
      <c r="A83" s="100">
        <v>54</v>
      </c>
      <c r="B83" s="101" t="s">
        <v>538</v>
      </c>
      <c r="C83" s="88" t="s">
        <v>539</v>
      </c>
      <c r="D83" s="102" t="s">
        <v>390</v>
      </c>
      <c r="E83" s="103">
        <v>6.0499999999999998E-2</v>
      </c>
      <c r="F83" s="90" t="s">
        <v>348</v>
      </c>
      <c r="G83" s="90"/>
      <c r="H83" s="104"/>
      <c r="I83" s="104"/>
      <c r="J83" s="90" t="s">
        <v>348</v>
      </c>
      <c r="K83" s="90"/>
      <c r="L83" s="105"/>
      <c r="M83" s="104" t="str">
        <f>IF(ISNUMBER(K83/G83),IF(NOT(K83/G83=0),K83/G83, " "), " ")</f>
        <v xml:space="preserve"> </v>
      </c>
      <c r="N83" s="102"/>
    </row>
    <row r="84" spans="1:14">
      <c r="A84" s="113" t="s">
        <v>276</v>
      </c>
      <c r="B84" s="114"/>
      <c r="C84" s="114"/>
      <c r="D84" s="114"/>
      <c r="E84" s="114"/>
      <c r="F84" s="114"/>
      <c r="G84" s="106">
        <v>3512</v>
      </c>
      <c r="H84" s="107"/>
      <c r="I84" s="107"/>
      <c r="J84" s="107"/>
      <c r="K84" s="106">
        <v>21327</v>
      </c>
      <c r="L84" s="108"/>
      <c r="M84" s="106">
        <f t="shared" ref="M84:M102" ca="1" si="3">IF(ISNUMBER(INDIRECT("K" &amp; ROW())/INDIRECT("G" &amp; ROW())),INDIRECT("K" &amp; ROW())/INDIRECT("G" &amp; ROW()), " ")</f>
        <v>6.0726082004555808</v>
      </c>
      <c r="N84" s="92" t="s">
        <v>540</v>
      </c>
    </row>
    <row r="85" spans="1:14">
      <c r="A85" s="113" t="s">
        <v>281</v>
      </c>
      <c r="B85" s="114"/>
      <c r="C85" s="114"/>
      <c r="D85" s="114"/>
      <c r="E85" s="114"/>
      <c r="F85" s="114"/>
      <c r="G85" s="106"/>
      <c r="H85" s="107"/>
      <c r="I85" s="107"/>
      <c r="J85" s="107"/>
      <c r="K85" s="106"/>
      <c r="L85" s="108"/>
      <c r="M85" s="106" t="str">
        <f t="shared" ca="1" si="3"/>
        <v xml:space="preserve"> </v>
      </c>
      <c r="N85" s="92" t="s">
        <v>540</v>
      </c>
    </row>
    <row r="86" spans="1:14">
      <c r="A86" s="113" t="s">
        <v>282</v>
      </c>
      <c r="B86" s="114"/>
      <c r="C86" s="114"/>
      <c r="D86" s="114"/>
      <c r="E86" s="114"/>
      <c r="F86" s="114"/>
      <c r="G86" s="106">
        <v>928</v>
      </c>
      <c r="H86" s="107"/>
      <c r="I86" s="107"/>
      <c r="J86" s="107"/>
      <c r="K86" s="106">
        <v>10222</v>
      </c>
      <c r="L86" s="108"/>
      <c r="M86" s="106">
        <f t="shared" ca="1" si="3"/>
        <v>11.015086206896552</v>
      </c>
      <c r="N86" s="92" t="s">
        <v>540</v>
      </c>
    </row>
    <row r="87" spans="1:14">
      <c r="A87" s="113" t="s">
        <v>283</v>
      </c>
      <c r="B87" s="114"/>
      <c r="C87" s="114"/>
      <c r="D87" s="114"/>
      <c r="E87" s="114"/>
      <c r="F87" s="114"/>
      <c r="G87" s="106">
        <v>2216</v>
      </c>
      <c r="H87" s="107"/>
      <c r="I87" s="107"/>
      <c r="J87" s="107"/>
      <c r="K87" s="106">
        <v>9367</v>
      </c>
      <c r="L87" s="108"/>
      <c r="M87" s="106">
        <f t="shared" ca="1" si="3"/>
        <v>4.2269855595667867</v>
      </c>
      <c r="N87" s="92" t="s">
        <v>540</v>
      </c>
    </row>
    <row r="88" spans="1:14">
      <c r="A88" s="113" t="s">
        <v>284</v>
      </c>
      <c r="B88" s="114"/>
      <c r="C88" s="114"/>
      <c r="D88" s="114"/>
      <c r="E88" s="114"/>
      <c r="F88" s="114"/>
      <c r="G88" s="106">
        <v>382</v>
      </c>
      <c r="H88" s="107"/>
      <c r="I88" s="107"/>
      <c r="J88" s="107"/>
      <c r="K88" s="106">
        <v>1915</v>
      </c>
      <c r="L88" s="108"/>
      <c r="M88" s="106">
        <f t="shared" ca="1" si="3"/>
        <v>5.0130890052356021</v>
      </c>
      <c r="N88" s="92" t="s">
        <v>540</v>
      </c>
    </row>
    <row r="89" spans="1:14">
      <c r="A89" s="115" t="s">
        <v>285</v>
      </c>
      <c r="B89" s="116"/>
      <c r="C89" s="116"/>
      <c r="D89" s="116"/>
      <c r="E89" s="116"/>
      <c r="F89" s="116"/>
      <c r="G89" s="109">
        <v>828</v>
      </c>
      <c r="H89" s="110"/>
      <c r="I89" s="110"/>
      <c r="J89" s="110"/>
      <c r="K89" s="109">
        <v>7761</v>
      </c>
      <c r="L89" s="111"/>
      <c r="M89" s="109">
        <f t="shared" ca="1" si="3"/>
        <v>9.3731884057971016</v>
      </c>
      <c r="N89" s="93" t="s">
        <v>540</v>
      </c>
    </row>
    <row r="90" spans="1:14">
      <c r="A90" s="115" t="s">
        <v>286</v>
      </c>
      <c r="B90" s="116"/>
      <c r="C90" s="116"/>
      <c r="D90" s="116"/>
      <c r="E90" s="116"/>
      <c r="F90" s="116"/>
      <c r="G90" s="109">
        <v>540</v>
      </c>
      <c r="H90" s="110"/>
      <c r="I90" s="110"/>
      <c r="J90" s="110"/>
      <c r="K90" s="109">
        <v>4733</v>
      </c>
      <c r="L90" s="111"/>
      <c r="M90" s="109">
        <f t="shared" ca="1" si="3"/>
        <v>8.7648148148148142</v>
      </c>
      <c r="N90" s="93" t="s">
        <v>540</v>
      </c>
    </row>
    <row r="91" spans="1:14">
      <c r="A91" s="115" t="s">
        <v>287</v>
      </c>
      <c r="B91" s="116"/>
      <c r="C91" s="116"/>
      <c r="D91" s="116"/>
      <c r="E91" s="116"/>
      <c r="F91" s="116"/>
      <c r="G91" s="109"/>
      <c r="H91" s="110"/>
      <c r="I91" s="110"/>
      <c r="J91" s="110"/>
      <c r="K91" s="109"/>
      <c r="L91" s="111"/>
      <c r="M91" s="109" t="str">
        <f t="shared" ca="1" si="3"/>
        <v xml:space="preserve"> </v>
      </c>
      <c r="N91" s="93" t="s">
        <v>540</v>
      </c>
    </row>
    <row r="92" spans="1:14" ht="30" customHeight="1">
      <c r="A92" s="113" t="s">
        <v>288</v>
      </c>
      <c r="B92" s="114"/>
      <c r="C92" s="114"/>
      <c r="D92" s="114"/>
      <c r="E92" s="114"/>
      <c r="F92" s="114"/>
      <c r="G92" s="106">
        <v>1589</v>
      </c>
      <c r="H92" s="107"/>
      <c r="I92" s="107"/>
      <c r="J92" s="107"/>
      <c r="K92" s="106">
        <v>10612</v>
      </c>
      <c r="L92" s="108"/>
      <c r="M92" s="106">
        <f t="shared" ca="1" si="3"/>
        <v>6.6784140969162999</v>
      </c>
      <c r="N92" s="92" t="s">
        <v>540</v>
      </c>
    </row>
    <row r="93" spans="1:14" ht="30" customHeight="1">
      <c r="A93" s="113" t="s">
        <v>289</v>
      </c>
      <c r="B93" s="114"/>
      <c r="C93" s="114"/>
      <c r="D93" s="114"/>
      <c r="E93" s="114"/>
      <c r="F93" s="114"/>
      <c r="G93" s="106">
        <v>119</v>
      </c>
      <c r="H93" s="107"/>
      <c r="I93" s="107"/>
      <c r="J93" s="107"/>
      <c r="K93" s="106">
        <v>1157</v>
      </c>
      <c r="L93" s="108"/>
      <c r="M93" s="106">
        <f t="shared" ca="1" si="3"/>
        <v>9.7226890756302513</v>
      </c>
      <c r="N93" s="92" t="s">
        <v>540</v>
      </c>
    </row>
    <row r="94" spans="1:14" ht="30" customHeight="1">
      <c r="A94" s="113" t="s">
        <v>290</v>
      </c>
      <c r="B94" s="114"/>
      <c r="C94" s="114"/>
      <c r="D94" s="114"/>
      <c r="E94" s="114"/>
      <c r="F94" s="114"/>
      <c r="G94" s="106">
        <v>968</v>
      </c>
      <c r="H94" s="107"/>
      <c r="I94" s="107"/>
      <c r="J94" s="107"/>
      <c r="K94" s="106">
        <v>6941</v>
      </c>
      <c r="L94" s="108"/>
      <c r="M94" s="106">
        <f t="shared" ca="1" si="3"/>
        <v>7.1704545454545459</v>
      </c>
      <c r="N94" s="92" t="s">
        <v>540</v>
      </c>
    </row>
    <row r="95" spans="1:14">
      <c r="A95" s="113" t="s">
        <v>291</v>
      </c>
      <c r="B95" s="114"/>
      <c r="C95" s="114"/>
      <c r="D95" s="114"/>
      <c r="E95" s="114"/>
      <c r="F95" s="114"/>
      <c r="G95" s="106">
        <v>154</v>
      </c>
      <c r="H95" s="107"/>
      <c r="I95" s="107"/>
      <c r="J95" s="107"/>
      <c r="K95" s="106">
        <v>527</v>
      </c>
      <c r="L95" s="108"/>
      <c r="M95" s="106">
        <f t="shared" ca="1" si="3"/>
        <v>3.4220779220779223</v>
      </c>
      <c r="N95" s="92" t="s">
        <v>540</v>
      </c>
    </row>
    <row r="96" spans="1:14">
      <c r="A96" s="113" t="s">
        <v>292</v>
      </c>
      <c r="B96" s="114"/>
      <c r="C96" s="114"/>
      <c r="D96" s="114"/>
      <c r="E96" s="114"/>
      <c r="F96" s="114"/>
      <c r="G96" s="106">
        <v>123</v>
      </c>
      <c r="H96" s="107"/>
      <c r="I96" s="107"/>
      <c r="J96" s="107"/>
      <c r="K96" s="106">
        <v>1165</v>
      </c>
      <c r="L96" s="108"/>
      <c r="M96" s="106">
        <f t="shared" ca="1" si="3"/>
        <v>9.4715447154471537</v>
      </c>
      <c r="N96" s="92" t="s">
        <v>540</v>
      </c>
    </row>
    <row r="97" spans="1:14" ht="30" customHeight="1">
      <c r="A97" s="113" t="s">
        <v>293</v>
      </c>
      <c r="B97" s="114"/>
      <c r="C97" s="114"/>
      <c r="D97" s="114"/>
      <c r="E97" s="114"/>
      <c r="F97" s="114"/>
      <c r="G97" s="106">
        <v>203</v>
      </c>
      <c r="H97" s="107"/>
      <c r="I97" s="107"/>
      <c r="J97" s="107"/>
      <c r="K97" s="106">
        <v>1494</v>
      </c>
      <c r="L97" s="108"/>
      <c r="M97" s="106">
        <f t="shared" ca="1" si="3"/>
        <v>7.3596059113300489</v>
      </c>
      <c r="N97" s="92" t="s">
        <v>540</v>
      </c>
    </row>
    <row r="98" spans="1:14">
      <c r="A98" s="113" t="s">
        <v>294</v>
      </c>
      <c r="B98" s="114"/>
      <c r="C98" s="114"/>
      <c r="D98" s="114"/>
      <c r="E98" s="114"/>
      <c r="F98" s="114"/>
      <c r="G98" s="106">
        <v>1543</v>
      </c>
      <c r="H98" s="107"/>
      <c r="I98" s="107"/>
      <c r="J98" s="107"/>
      <c r="K98" s="106">
        <v>10616</v>
      </c>
      <c r="L98" s="108"/>
      <c r="M98" s="106">
        <f t="shared" ca="1" si="3"/>
        <v>6.8801036941023979</v>
      </c>
      <c r="N98" s="92" t="s">
        <v>540</v>
      </c>
    </row>
    <row r="99" spans="1:14">
      <c r="A99" s="113" t="s">
        <v>295</v>
      </c>
      <c r="B99" s="114"/>
      <c r="C99" s="114"/>
      <c r="D99" s="114"/>
      <c r="E99" s="114"/>
      <c r="F99" s="114"/>
      <c r="G99" s="106">
        <v>181</v>
      </c>
      <c r="H99" s="107"/>
      <c r="I99" s="107"/>
      <c r="J99" s="107"/>
      <c r="K99" s="106">
        <v>1309</v>
      </c>
      <c r="L99" s="108"/>
      <c r="M99" s="106">
        <f t="shared" ca="1" si="3"/>
        <v>7.2320441988950277</v>
      </c>
      <c r="N99" s="92" t="s">
        <v>540</v>
      </c>
    </row>
    <row r="100" spans="1:14">
      <c r="A100" s="113" t="s">
        <v>296</v>
      </c>
      <c r="B100" s="114"/>
      <c r="C100" s="114"/>
      <c r="D100" s="114"/>
      <c r="E100" s="114"/>
      <c r="F100" s="114"/>
      <c r="G100" s="106">
        <v>4880</v>
      </c>
      <c r="H100" s="107"/>
      <c r="I100" s="107"/>
      <c r="J100" s="107"/>
      <c r="K100" s="106">
        <v>33821</v>
      </c>
      <c r="L100" s="108"/>
      <c r="M100" s="106">
        <f t="shared" ca="1" si="3"/>
        <v>6.9305327868852462</v>
      </c>
      <c r="N100" s="92" t="s">
        <v>540</v>
      </c>
    </row>
    <row r="101" spans="1:14" ht="30" customHeight="1">
      <c r="A101" s="113" t="s">
        <v>297</v>
      </c>
      <c r="B101" s="114"/>
      <c r="C101" s="114"/>
      <c r="D101" s="114"/>
      <c r="E101" s="114"/>
      <c r="F101" s="114"/>
      <c r="G101" s="106">
        <v>505.22</v>
      </c>
      <c r="H101" s="107"/>
      <c r="I101" s="107"/>
      <c r="J101" s="107"/>
      <c r="K101" s="106">
        <v>2365.85</v>
      </c>
      <c r="L101" s="108"/>
      <c r="M101" s="106">
        <f t="shared" ca="1" si="3"/>
        <v>4.6828114484778904</v>
      </c>
      <c r="N101" s="92" t="s">
        <v>540</v>
      </c>
    </row>
    <row r="102" spans="1:14">
      <c r="A102" s="115" t="s">
        <v>298</v>
      </c>
      <c r="B102" s="116"/>
      <c r="C102" s="116"/>
      <c r="D102" s="116"/>
      <c r="E102" s="116"/>
      <c r="F102" s="116"/>
      <c r="G102" s="109">
        <v>5385.22</v>
      </c>
      <c r="H102" s="110"/>
      <c r="I102" s="110"/>
      <c r="J102" s="110"/>
      <c r="K102" s="109">
        <v>36186.85</v>
      </c>
      <c r="L102" s="111"/>
      <c r="M102" s="109">
        <f t="shared" ca="1" si="3"/>
        <v>6.7196604781234557</v>
      </c>
      <c r="N102" s="93" t="s">
        <v>540</v>
      </c>
    </row>
    <row r="103" spans="1:14">
      <c r="A103" s="48"/>
      <c r="G103" s="67"/>
      <c r="H103" s="68"/>
      <c r="I103" s="68"/>
      <c r="J103" s="68"/>
      <c r="K103" s="67"/>
      <c r="L103" s="69"/>
      <c r="M103" s="67"/>
      <c r="N103" s="48"/>
    </row>
    <row r="104" spans="1:14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70"/>
      <c r="M104" s="29"/>
      <c r="N104" s="29"/>
    </row>
    <row r="105" spans="1:14">
      <c r="A105" s="75" t="s">
        <v>68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70"/>
      <c r="M105" s="29"/>
      <c r="N105" s="29"/>
    </row>
    <row r="106" spans="1:14">
      <c r="A106" s="3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70"/>
      <c r="M106" s="29"/>
      <c r="N106" s="29"/>
    </row>
    <row r="107" spans="1:14">
      <c r="A107" s="75" t="s">
        <v>69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70"/>
      <c r="M107" s="29"/>
      <c r="N107" s="29"/>
    </row>
  </sheetData>
  <mergeCells count="52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80:N8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8:N38"/>
    <mergeCell ref="A48:N48"/>
    <mergeCell ref="A79:N79"/>
    <mergeCell ref="A95:F95"/>
    <mergeCell ref="A84:F84"/>
    <mergeCell ref="A85:F85"/>
    <mergeCell ref="A86:F86"/>
    <mergeCell ref="A87:F87"/>
    <mergeCell ref="A88:F88"/>
    <mergeCell ref="A89:F89"/>
    <mergeCell ref="A90:F90"/>
    <mergeCell ref="A91:F91"/>
    <mergeCell ref="A92:F92"/>
    <mergeCell ref="A93:F93"/>
    <mergeCell ref="A94:F94"/>
    <mergeCell ref="A102:F102"/>
    <mergeCell ref="A96:F96"/>
    <mergeCell ref="A97:F97"/>
    <mergeCell ref="A98:F98"/>
    <mergeCell ref="A99:F99"/>
    <mergeCell ref="A100:F100"/>
    <mergeCell ref="A101:F10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2015-03-24T10:45:17Z</cp:lastPrinted>
  <dcterms:created xsi:type="dcterms:W3CDTF">2003-01-28T12:33:10Z</dcterms:created>
  <dcterms:modified xsi:type="dcterms:W3CDTF">2015-03-24T10:45:28Z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