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0" yWindow="60" windowWidth="7500" windowHeight="4245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25725"/>
</workbook>
</file>

<file path=xl/calcChain.xml><?xml version="1.0" encoding="utf-8"?>
<calcChain xmlns="http://schemas.openxmlformats.org/spreadsheetml/2006/main">
  <c r="M26" i="16"/>
  <c r="M27"/>
  <c r="M28"/>
  <c r="M29"/>
  <c r="M30"/>
  <c r="M31"/>
  <c r="M32"/>
  <c r="M33"/>
  <c r="M34"/>
  <c r="M35"/>
  <c r="M36"/>
  <c r="M38"/>
  <c r="M39"/>
  <c r="M40"/>
  <c r="M41"/>
  <c r="M42"/>
  <c r="M43"/>
  <c r="M44"/>
  <c r="M45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7"/>
  <c r="J15"/>
  <c r="G15"/>
  <c r="J13"/>
  <c r="G13"/>
  <c r="J12"/>
  <c r="G12"/>
  <c r="J11"/>
  <c r="G11"/>
  <c r="K31" i="8"/>
  <c r="H31"/>
  <c r="K29"/>
  <c r="H29"/>
  <c r="K28"/>
  <c r="H28"/>
  <c r="K27"/>
  <c r="H27"/>
  <c r="K123"/>
  <c r="K122"/>
  <c r="H123"/>
  <c r="H122"/>
  <c r="J14" i="16"/>
  <c r="G14"/>
  <c r="K30" i="8"/>
  <c r="H30"/>
  <c r="A18" i="16"/>
  <c r="B34" i="8"/>
  <c r="M82" i="16"/>
  <c r="M90"/>
  <c r="M87"/>
  <c r="M79"/>
  <c r="M81"/>
  <c r="M89"/>
  <c r="M91"/>
  <c r="M92"/>
  <c r="M78"/>
  <c r="M86"/>
  <c r="M83"/>
  <c r="M84"/>
  <c r="M88"/>
  <c r="M85"/>
  <c r="M93"/>
  <c r="M80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05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0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0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0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0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0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0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25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2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78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78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78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78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78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9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9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<sst xmlns="http://schemas.openxmlformats.org/spreadsheetml/2006/main" count="748" uniqueCount="492">
  <si>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</si>
  <si>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</si>
  <si>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</si>
  <si>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</si>
  <si>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</si>
  <si>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</si>
  <si>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</si>
  <si>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</si>
  <si>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</si>
  <si>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</si>
  <si>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</si>
  <si>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</si>
  <si>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</si>
  <si>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</si>
  <si>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</si>
  <si>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</si>
  <si>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</si>
  <si>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</si>
  <si>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</si>
  <si>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</si>
  <si>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</si>
  <si>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</si>
  <si>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</si>
  <si>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</si>
  <si>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</si>
  <si>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</si>
  <si>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</si>
  <si>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</si>
  <si>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</si>
  <si>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</si>
  <si>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</si>
  <si>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</si>
  <si>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</si>
  <si>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</si>
  <si>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</si>
  <si>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</si>
  <si>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</si>
  <si>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</si>
  <si>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</si>
  <si>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</si>
  <si>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</si>
  <si>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</si>
  <si>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</si>
  <si>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</si>
  <si>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</si>
  <si>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</si>
  <si>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</si>
  <si>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</si>
  <si>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</si>
  <si>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</si>
  <si>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</si>
  <si>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</si>
  <si>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</si>
  <si>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</si>
  <si>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</si>
  <si>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</si>
  <si>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</si>
  <si>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</si>
  <si>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</si>
  <si>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</si>
  <si>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</si>
  <si>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</si>
  <si>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</si>
  <si>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</si>
  <si>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31.12.2014</t>
  </si>
  <si>
    <t>01.01.2014</t>
  </si>
  <si>
    <t>31.01.2014</t>
  </si>
  <si>
    <t>на ВВ 1в</t>
  </si>
  <si>
    <t>Сдал:  _________________ //</t>
  </si>
  <si>
    <t>Принял:  _________________ //</t>
  </si>
  <si>
    <t>Раздел 1. ЯНВАРЬ</t>
  </si>
  <si>
    <t>Подвал</t>
  </si>
  <si>
    <t>ТЕРр65-10-1
Очистка канализационной сети: внутренней
100 м трубопровода
НР 88%=103%*0.85 от ФОТ
СП 48%=60%*0.8 от ФОТ</t>
  </si>
  <si>
    <t>0,05
88
48</t>
  </si>
  <si>
    <t>332,63
_____
174,41</t>
  </si>
  <si>
    <t>25
18
10</t>
  </si>
  <si>
    <t>17
_____
8</t>
  </si>
  <si>
    <t>217
161
88</t>
  </si>
  <si>
    <t>183
_____
34</t>
  </si>
  <si>
    <t>Р</t>
  </si>
  <si>
    <t>кв.7,8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</si>
  <si>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</si>
  <si>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0,015
88
48</t>
  </si>
  <si>
    <t>1243,2
_____
3595,9</t>
  </si>
  <si>
    <t>174,53
_____
4,21</t>
  </si>
  <si>
    <t>75
20
11</t>
  </si>
  <si>
    <t>19
_____
53</t>
  </si>
  <si>
    <t>402
181
99</t>
  </si>
  <si>
    <t>205
_____
183</t>
  </si>
  <si>
    <t>14
_____
1</t>
  </si>
  <si>
    <t>ТЕРр65-23-2
Слив и наполнение водой системы отопления: с осмотром системы
1000 м3 объема здания
НР 63%=74%*0.85 от ФОТ
СП 40%=50%*0.8 от ФОТ</t>
  </si>
  <si>
    <t>0,25
63
40</t>
  </si>
  <si>
    <t>3
2
2</t>
  </si>
  <si>
    <t>38
24
15</t>
  </si>
  <si>
    <t>протяжка заглушек</t>
  </si>
  <si>
    <t>ТЕРр65-18-1
Ремонт заглушек на радиаторах диаметром: до 100 мм без снятия с места
100 шт. арматуры
НР 88%=103%*0.85 от ФОТ
СП 48%=60%*0.8 от ФОТ</t>
  </si>
  <si>
    <t>0,02
88
48</t>
  </si>
  <si>
    <t>3302,21
_____
801,06</t>
  </si>
  <si>
    <t>82
68
40</t>
  </si>
  <si>
    <t>66
_____
16</t>
  </si>
  <si>
    <t>805
641
349</t>
  </si>
  <si>
    <t>728
_____
77</t>
  </si>
  <si>
    <t>ТЕРр65-15-3
Смена отдельных участков трубопроводов с заготовкой труб в построечных условиях диаметром: до 50 мм
100 м трубопровода
1 557,53 = 5 013,63 - 107 x 32,30
НР 88%=103%*0.85 от ФОТ
СП 48%=60%*0.8 от ФОТ</t>
  </si>
  <si>
    <t>0,01
88
48</t>
  </si>
  <si>
    <t>1243,2
_____
139,8</t>
  </si>
  <si>
    <t>16
12
7</t>
  </si>
  <si>
    <t>12
_____
2</t>
  </si>
  <si>
    <t>153
121
66</t>
  </si>
  <si>
    <t>137
_____
6</t>
  </si>
  <si>
    <t>ТСЦ-507-1974
Отводы 90 град. с радиусом кривизны R=1,5 Ду на Ру до 16 МПа (160 кгс/см2), диаметром условного прохода: 50 мм, наружным диаметром 57 мм, толщиной стенки 4 мм
шт.</t>
  </si>
  <si>
    <t>2
88
48</t>
  </si>
  <si>
    <t xml:space="preserve">
_____
22,8</t>
  </si>
  <si>
    <t xml:space="preserve">
_____
46</t>
  </si>
  <si>
    <t xml:space="preserve">
_____
107</t>
  </si>
  <si>
    <t>М</t>
  </si>
  <si>
    <t>2 подъезд</t>
  </si>
  <si>
    <t>Раздел 2. ФЕВРАЛЬ</t>
  </si>
  <si>
    <t>Устранение течи кв.2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</si>
  <si>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</si>
  <si>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0,0005
111
51</t>
  </si>
  <si>
    <t>811,45
_____
14803,28</t>
  </si>
  <si>
    <t xml:space="preserve">
_____
8</t>
  </si>
  <si>
    <t>31
4
2</t>
  </si>
  <si>
    <t>4
_____
26</t>
  </si>
  <si>
    <t>ТСЦ-101-2137
Резина техническая листовая прессованная
кг</t>
  </si>
  <si>
    <t>0,3
111
51</t>
  </si>
  <si>
    <t xml:space="preserve">
_____
26,3</t>
  </si>
  <si>
    <t xml:space="preserve">
_____
36</t>
  </si>
  <si>
    <t>кв.13</t>
  </si>
  <si>
    <t>0,1
63
40</t>
  </si>
  <si>
    <t>1
1
1</t>
  </si>
  <si>
    <t>15
9
6</t>
  </si>
  <si>
    <t>ТЕРр65-9-2
Смена внутренних трубопроводов из стальных труб диаметром: до 20 мм
100 м трубопровода
НР 88%=103%*0.85 от ФОТ
СП 48%=60%*0.8 от ФОТ</t>
  </si>
  <si>
    <t>1044,54
_____
5818,52</t>
  </si>
  <si>
    <t>68,62
_____
2,94</t>
  </si>
  <si>
    <t>69
10
6</t>
  </si>
  <si>
    <t>10
_____
58</t>
  </si>
  <si>
    <t>287
101
55</t>
  </si>
  <si>
    <t>115
_____
168</t>
  </si>
  <si>
    <t>ТЕРр65-16-1
Смена сгонов у трубопроводов диаметром: до 20 мм
100 сгонов
НР 88%=103%*0.85 от ФОТ
СП 48%=60%*0.8 от ФОТ</t>
  </si>
  <si>
    <t>345,26
_____
1904,31</t>
  </si>
  <si>
    <t>0,67
_____
0,28</t>
  </si>
  <si>
    <t>45
7
4</t>
  </si>
  <si>
    <t>7
_____
38</t>
  </si>
  <si>
    <t>148
67
36</t>
  </si>
  <si>
    <t>76
_____
72</t>
  </si>
  <si>
    <t>Раздел 3. МАРТ</t>
  </si>
  <si>
    <t>кв.7</t>
  </si>
  <si>
    <t>ТЕРр65-17-1
Установка заглушек диаметром трубопроводов: до 100 мм
100 заглушек
НР 88%=103%*0.85 от ФОТ
СП 48%=60%*0.8 от ФОТ</t>
  </si>
  <si>
    <t>1254,4
_____
2494,72</t>
  </si>
  <si>
    <t>75
26
15</t>
  </si>
  <si>
    <t>25
_____
50</t>
  </si>
  <si>
    <t>460
243
132</t>
  </si>
  <si>
    <t>276
_____
183</t>
  </si>
  <si>
    <t>Раздел 4. АПРЕЛЬ.</t>
  </si>
  <si>
    <t>кв.16</t>
  </si>
  <si>
    <t>0,03
88
48</t>
  </si>
  <si>
    <t>15
10
6</t>
  </si>
  <si>
    <t>10
_____
5</t>
  </si>
  <si>
    <t>130
97
53</t>
  </si>
  <si>
    <t>110
_____
20</t>
  </si>
  <si>
    <t>Раздел 5. МАЙ</t>
  </si>
  <si>
    <t>кв.10</t>
  </si>
  <si>
    <t>Раздел 6. ИЮНЬ</t>
  </si>
  <si>
    <t>кв.12</t>
  </si>
  <si>
    <t>ТЕРр65-7-2
Смена внутренних трубопроводов из чугунных канализационных труб диаметром: до 100 мм
100 м трубопровода с фасонными частями
НР 88%=103%*0.85 от ФОТ
СП 48%=60%*0.8 от ФОТ</t>
  </si>
  <si>
    <t>0,005
88
48</t>
  </si>
  <si>
    <t>2970,12
_____
14091,87</t>
  </si>
  <si>
    <t>123,24
_____
12,62</t>
  </si>
  <si>
    <t>86
15
9</t>
  </si>
  <si>
    <t>15
_____
70</t>
  </si>
  <si>
    <t>625
145
79</t>
  </si>
  <si>
    <t>164
_____
458</t>
  </si>
  <si>
    <t>3
_____
1</t>
  </si>
  <si>
    <t>ТЕР13-08-010-01
Прим.Посыпка подвала  сухим хлором
1 м2 поверхности
5,36 = 6,43 - 4,12 x 0,26
НР 69%=90%*(0.9*0.85) от ФОТ
СП 48%=70%*(0.85*0.8) от ФОТ</t>
  </si>
  <si>
    <t>100
69
48</t>
  </si>
  <si>
    <t>3,2
_____
0,12</t>
  </si>
  <si>
    <t>536
185
137</t>
  </si>
  <si>
    <t>320
_____
12</t>
  </si>
  <si>
    <t>3972
1733
1205</t>
  </si>
  <si>
    <t>1595
_____
134</t>
  </si>
  <si>
    <t>ТСЦ-101-2318
Натрий хлористый технический
т</t>
  </si>
  <si>
    <t>0,01
69
48</t>
  </si>
  <si>
    <t xml:space="preserve">
_____
11011</t>
  </si>
  <si>
    <t xml:space="preserve">
_____
110</t>
  </si>
  <si>
    <t xml:space="preserve">
_____
31</t>
  </si>
  <si>
    <t>Раздел 7. ИЮЛЬ</t>
  </si>
  <si>
    <t>подвал</t>
  </si>
  <si>
    <t>ТЕРр52-11-3
Водоотлив из подвала: электрическими (механическими) насосами
100 м3 воды
НР 79%=93%*0.85 от ФОТ
СП 60%=75%*0.8 от ФОТ</t>
  </si>
  <si>
    <t>1,44
79
60</t>
  </si>
  <si>
    <t>9,41
_____
5,36</t>
  </si>
  <si>
    <t>113
100
80</t>
  </si>
  <si>
    <t>14
_____
8</t>
  </si>
  <si>
    <t>1229
933
709</t>
  </si>
  <si>
    <t>133
_____
85</t>
  </si>
  <si>
    <t>Раздел 8. АВГУСТ</t>
  </si>
  <si>
    <t>38
13
8</t>
  </si>
  <si>
    <t>13
_____
25</t>
  </si>
  <si>
    <t>230
121
66</t>
  </si>
  <si>
    <t>138
_____
91</t>
  </si>
  <si>
    <t>ТЕРр65-15-3
Смена отдельных участков трубопроводов с заготовкой труб в построечных условиях диаметром: до 50 мм
100 м трубопровода
4 596,33 = 5 013,63 + 107 x (28,40 - 32,30)
НР 88%=103%*0.85 от ФОТ
СП 48%=60%*0.8 от ФОТ</t>
  </si>
  <si>
    <t>1243,2
_____
3178,6</t>
  </si>
  <si>
    <t>138
38
22</t>
  </si>
  <si>
    <t>37
_____
96</t>
  </si>
  <si>
    <t>761
363
198</t>
  </si>
  <si>
    <t>411
_____
321</t>
  </si>
  <si>
    <t>29
_____
1</t>
  </si>
  <si>
    <t>Раздел 9. СЕНТЯБРЬ</t>
  </si>
  <si>
    <t>кв.4</t>
  </si>
  <si>
    <t>0,08
88
48</t>
  </si>
  <si>
    <t>1375
246
143</t>
  </si>
  <si>
    <t>238
_____
1127</t>
  </si>
  <si>
    <t>10
_____
1</t>
  </si>
  <si>
    <t>9995
2314
1262</t>
  </si>
  <si>
    <t>2618
_____
7325</t>
  </si>
  <si>
    <t>52
_____
11</t>
  </si>
  <si>
    <t>ТСЦ-103-1011
Муфты надвижные диаметром: 100 мм
шт.</t>
  </si>
  <si>
    <t>1
88
48</t>
  </si>
  <si>
    <t xml:space="preserve">
_____
54,3</t>
  </si>
  <si>
    <t xml:space="preserve">
_____
54</t>
  </si>
  <si>
    <t xml:space="preserve">
_____
205</t>
  </si>
  <si>
    <t>ТСЦ-103-1034
Тройники косые под 60 градусов диаметром: 100х100 мм
шт.</t>
  </si>
  <si>
    <t xml:space="preserve">
_____
85,4</t>
  </si>
  <si>
    <t xml:space="preserve">
_____
85</t>
  </si>
  <si>
    <t xml:space="preserve">
_____
420</t>
  </si>
  <si>
    <t>ТСЦ-103-0936
Муфты диаметром: 100 мм
шт.</t>
  </si>
  <si>
    <t xml:space="preserve">
_____
33,2</t>
  </si>
  <si>
    <t xml:space="preserve">
_____
33</t>
  </si>
  <si>
    <t xml:space="preserve">
_____
157</t>
  </si>
  <si>
    <t>ТСЦ-103-1017
Ревизии диаметром: 100 мм
шт.</t>
  </si>
  <si>
    <t xml:space="preserve">
_____
73,8</t>
  </si>
  <si>
    <t xml:space="preserve">
_____
74</t>
  </si>
  <si>
    <t xml:space="preserve">
_____
416</t>
  </si>
  <si>
    <t>Раздел 10. ОКТЯБРЬ</t>
  </si>
  <si>
    <t>в.10</t>
  </si>
  <si>
    <t>Раздел 11. ДЕКАБРЬ</t>
  </si>
  <si>
    <t>кв.5</t>
  </si>
  <si>
    <t>ТЕРр65-19-1
Демонтаж: радиаторов весом до 80 кг
100 шт.
НР 63%=74%*0.85 от ФОТ
СП 40%=50%*0.8 от ФОТ</t>
  </si>
  <si>
    <t>0,01
63
40</t>
  </si>
  <si>
    <t>75,56
_____
31,4</t>
  </si>
  <si>
    <t>12
8
6</t>
  </si>
  <si>
    <t>124
78
50</t>
  </si>
  <si>
    <t>3
_____
3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</si>
  <si>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</si>
  <si>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1000,16
_____
1380,62</t>
  </si>
  <si>
    <t>54,89
_____
1,4</t>
  </si>
  <si>
    <t>12
5
3</t>
  </si>
  <si>
    <t>5
_____
7</t>
  </si>
  <si>
    <t>80
48
26</t>
  </si>
  <si>
    <t>55
_____
24</t>
  </si>
  <si>
    <t>Итого прямые затраты по акту</t>
  </si>
  <si>
    <t>932
_____
2141</t>
  </si>
  <si>
    <t>357
_____
21</t>
  </si>
  <si>
    <t>10262
_____
10863</t>
  </si>
  <si>
    <t>1848
_____
236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</si>
  <si>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</si>
  <si>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</si>
  <si>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</si>
  <si>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</si>
  <si>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</si>
  <si>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</si>
  <si>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</si>
  <si>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</si>
  <si>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</si>
  <si>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Тоннели и метрополитены, закрытый способ работ</t>
  </si>
  <si>
    <t xml:space="preserve">    Защита строительных конструкций и оборудования от коррозии</t>
  </si>
  <si>
    <t xml:space="preserve">    Фундаменты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</si>
  <si>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</si>
  <si>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</si>
  <si>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</si>
  <si>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</si>
  <si>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</si>
  <si>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</si>
  <si>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</si>
  <si>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</si>
  <si>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</si>
  <si>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</si>
  <si>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</si>
  <si>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1-2-1</t>
  </si>
  <si>
    <t>Затраты труда рабочих (ср 2,1)</t>
  </si>
  <si>
    <t xml:space="preserve">9,95
</t>
  </si>
  <si>
    <t xml:space="preserve">109,62
</t>
  </si>
  <si>
    <t>1-2-5</t>
  </si>
  <si>
    <t>Затраты труда рабочих (ср 2,5)</t>
  </si>
  <si>
    <t xml:space="preserve">10,33
</t>
  </si>
  <si>
    <t xml:space="preserve">113,91
</t>
  </si>
  <si>
    <t>1-3-0</t>
  </si>
  <si>
    <t>Затраты труда рабочих (ср 3)</t>
  </si>
  <si>
    <t xml:space="preserve">10,78
</t>
  </si>
  <si>
    <t xml:space="preserve">118,86
</t>
  </si>
  <si>
    <t>1-3-1</t>
  </si>
  <si>
    <t>Затраты труда рабочих (ср 3,1)</t>
  </si>
  <si>
    <t xml:space="preserve">10,92
</t>
  </si>
  <si>
    <t xml:space="preserve">120,34
</t>
  </si>
  <si>
    <t>1-3-3</t>
  </si>
  <si>
    <t>Затраты труда рабочих (ср 3,3)</t>
  </si>
  <si>
    <t xml:space="preserve">11,2
</t>
  </si>
  <si>
    <t xml:space="preserve">123,42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</si>
  <si>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</si>
  <si>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</si>
  <si>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</si>
  <si>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</si>
  <si>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</si>
  <si>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</si>
  <si>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</si>
  <si>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</si>
  <si>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>1-4-3</t>
  </si>
  <si>
    <t>Затраты труда рабочих (ср 4,3)</t>
  </si>
  <si>
    <t xml:space="preserve">12,72
</t>
  </si>
  <si>
    <t xml:space="preserve">140,17
</t>
  </si>
  <si>
    <t>1-4-5</t>
  </si>
  <si>
    <t>Затраты труда рабочих (ср 4,5)</t>
  </si>
  <si>
    <t xml:space="preserve">13,09
</t>
  </si>
  <si>
    <t xml:space="preserve">144,19
</t>
  </si>
  <si>
    <t>Затраты труда машинистов</t>
  </si>
  <si>
    <t xml:space="preserve">
</t>
  </si>
  <si>
    <t xml:space="preserve">                  Машины и механизмы</t>
  </si>
  <si>
    <t>Автопогрузчики 5 т</t>
  </si>
  <si>
    <t xml:space="preserve">маш.-ч
</t>
  </si>
  <si>
    <t xml:space="preserve">111,55
</t>
  </si>
  <si>
    <t xml:space="preserve">449
</t>
  </si>
  <si>
    <t>ГК ЕТО, пост.№ 4/1</t>
  </si>
  <si>
    <t>Лебедки ручные и рычажные тяговым усилием: 14,72 кН (1,5 т)</t>
  </si>
  <si>
    <t xml:space="preserve">1,06
</t>
  </si>
  <si>
    <t xml:space="preserve">5
</t>
  </si>
  <si>
    <t>Лебедки электрические тяговым усилием: до 5,79 кН (0,59 т)</t>
  </si>
  <si>
    <t xml:space="preserve">2,31
</t>
  </si>
  <si>
    <t xml:space="preserve">6
</t>
  </si>
  <si>
    <t>Подъемники грузоподъемностью до 500 кг одномачтовые, высота подъема: 45 м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</si>
  <si>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</si>
  <si>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</si>
  <si>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</si>
  <si>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</si>
  <si>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</si>
  <si>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</si>
  <si>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</si>
  <si>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</si>
  <si>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</si>
  <si>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Насосы мощностью: 4 кВт</t>
  </si>
  <si>
    <t xml:space="preserve">7,02
</t>
  </si>
  <si>
    <t xml:space="preserve">68,94
</t>
  </si>
  <si>
    <t>ЧелСЦена,февраль 2014 г., ч.2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</si>
  <si>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</si>
  <si>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</si>
  <si>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</si>
  <si>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</si>
  <si>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101-0311</t>
  </si>
  <si>
    <t>Каболка</t>
  </si>
  <si>
    <t xml:space="preserve">т
</t>
  </si>
  <si>
    <t xml:space="preserve">26830
</t>
  </si>
  <si>
    <t xml:space="preserve">90871,66
</t>
  </si>
  <si>
    <t>10.01.393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</si>
  <si>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</si>
  <si>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</si>
  <si>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</si>
  <si>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</si>
  <si>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</si>
  <si>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</si>
  <si>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101-0962</t>
  </si>
  <si>
    <t>Смазка солидол жировой марки «Ж»</t>
  </si>
  <si>
    <t xml:space="preserve">10350
</t>
  </si>
  <si>
    <t xml:space="preserve">40582,64
</t>
  </si>
  <si>
    <t>27.01.090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</si>
  <si>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</si>
  <si>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</si>
  <si>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</si>
  <si>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</si>
  <si>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</si>
  <si>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</si>
  <si>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</si>
  <si>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</si>
  <si>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</si>
  <si>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</si>
  <si>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101-1628</t>
  </si>
  <si>
    <t>Сталь листовая углеродистая обыкновенного качества марки ВСт3пс5 толщиной: 8-20 мм</t>
  </si>
  <si>
    <t xml:space="preserve">5300
</t>
  </si>
  <si>
    <t xml:space="preserve">20597,57
</t>
  </si>
  <si>
    <t>Среднее (08.04.0204, 08.04.0206, 08.04.0212, 08.04.0213, 08.04.0214, 08.04.0215, 08.04.0216, 08.04.0218, 08.04.0213.1)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</si>
  <si>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</si>
  <si>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</si>
  <si>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</si>
  <si>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</si>
  <si>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</si>
  <si>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</si>
  <si>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</si>
  <si>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</si>
  <si>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</si>
  <si>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</si>
  <si>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</si>
  <si>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101-2429</t>
  </si>
  <si>
    <t>Цемент расширяющийся</t>
  </si>
  <si>
    <t xml:space="preserve">2350
</t>
  </si>
  <si>
    <t xml:space="preserve">18580,67
</t>
  </si>
  <si>
    <t>13.01.105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</si>
  <si>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</si>
  <si>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</si>
  <si>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</si>
  <si>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</si>
  <si>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</si>
  <si>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</si>
  <si>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</si>
  <si>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</si>
  <si>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</si>
  <si>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</si>
  <si>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</si>
  <si>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</si>
  <si>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</si>
  <si>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28,4
</t>
  </si>
  <si>
    <t xml:space="preserve">94,23
</t>
  </si>
  <si>
    <t>ГК ЕТО №4/1 от 31.01.2014 г., п.183*3.84/1000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</si>
  <si>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</si>
  <si>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</si>
  <si>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</si>
  <si>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107,5
</t>
  </si>
  <si>
    <t>ГК ЕТО №4/1 от 31.01.2014 г., п.183*4.38/1000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</si>
  <si>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</si>
  <si>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</si>
  <si>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</si>
  <si>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50709,12
</t>
  </si>
  <si>
    <t>08.01.610</t>
  </si>
  <si>
    <t>302-0888</t>
  </si>
  <si>
    <t>Узлы укрупненные монтажные (трубопроводы) из стальных водогазопроводных : оцинкованных труб с гильзами для водоснабжения диаметром 20 мм</t>
  </si>
  <si>
    <t xml:space="preserve">57,62
</t>
  </si>
  <si>
    <t xml:space="preserve">165,39
</t>
  </si>
  <si>
    <t>ГК ЕТО №4/1 от 31.01.2014 г., п.394.1</t>
  </si>
  <si>
    <t>302-0899</t>
  </si>
  <si>
    <t>Узлы укрупненные монтажные (трубопроводы) из чугунных канализационных труб и фасонных частей к ним диаметром: 100 мм</t>
  </si>
  <si>
    <t xml:space="preserve">138,24
</t>
  </si>
  <si>
    <t xml:space="preserve">904,91
</t>
  </si>
  <si>
    <t>ГК ЕТО №4/1 от 31.01.2014 г., п.289.1*1.59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</si>
  <si>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</si>
  <si>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</si>
  <si>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</si>
  <si>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</si>
  <si>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34,48
</t>
  </si>
  <si>
    <t>20.06.962.2+20.06.160.2+20.06.163.2</t>
  </si>
  <si>
    <t>411-0001</t>
  </si>
  <si>
    <t>Вода</t>
  </si>
  <si>
    <t xml:space="preserve">3,11
</t>
  </si>
  <si>
    <t xml:space="preserve">21,79
</t>
  </si>
  <si>
    <t>Среднее (26.01.015, 26.01.017)</t>
  </si>
  <si>
    <t>509-0965</t>
  </si>
  <si>
    <t>Паронит</t>
  </si>
  <si>
    <t xml:space="preserve">24890
</t>
  </si>
  <si>
    <t xml:space="preserve">114844,74
</t>
  </si>
  <si>
    <t>Среднее (04.02.081,04.02.085)</t>
  </si>
  <si>
    <t>509-0968</t>
  </si>
  <si>
    <t>Прокладки из паронита марки ПМБ, толщиной: 1 мм, диаметром 150 мм</t>
  </si>
  <si>
    <t xml:space="preserve">1000 шт.
</t>
  </si>
  <si>
    <t xml:space="preserve">4910
</t>
  </si>
  <si>
    <t xml:space="preserve">34563,57
</t>
  </si>
  <si>
    <t>04.02.103</t>
  </si>
  <si>
    <t>509-3368</t>
  </si>
  <si>
    <t>Набивки сальниковые</t>
  </si>
  <si>
    <t xml:space="preserve">26,6
</t>
  </si>
  <si>
    <t xml:space="preserve">188,58
</t>
  </si>
  <si>
    <t>04.02.0416</t>
  </si>
  <si>
    <t>ТСЦ-101-2137</t>
  </si>
  <si>
    <t>Резина техническая листовая прессованная</t>
  </si>
  <si>
    <t xml:space="preserve">26,3
</t>
  </si>
  <si>
    <t xml:space="preserve">120,62
</t>
  </si>
  <si>
    <t>ТСЦ-101-2318</t>
  </si>
  <si>
    <t>Натрий хлористый технический</t>
  </si>
  <si>
    <t xml:space="preserve">11011
</t>
  </si>
  <si>
    <t xml:space="preserve">3110,3
</t>
  </si>
  <si>
    <t>ТСЦ-103-0936</t>
  </si>
  <si>
    <t>Муфты диаметром: 100 мм</t>
  </si>
  <si>
    <t xml:space="preserve">33,2
</t>
  </si>
  <si>
    <t xml:space="preserve">157,38
</t>
  </si>
  <si>
    <t>ТСЦ-103-1011</t>
  </si>
  <si>
    <t>Муфты надвижные диаметром: 100 мм</t>
  </si>
  <si>
    <t xml:space="preserve">54,3
</t>
  </si>
  <si>
    <t xml:space="preserve">205,34
</t>
  </si>
  <si>
    <t>ТСЦ-103-1017</t>
  </si>
  <si>
    <t>Ревизии диаметром: 100 мм</t>
  </si>
  <si>
    <t xml:space="preserve">73,8
</t>
  </si>
  <si>
    <t xml:space="preserve">415,6
</t>
  </si>
  <si>
    <t>ТСЦ-103-1034</t>
  </si>
  <si>
    <t>Тройники косые под 60 градусов диаметром: 100х100 мм</t>
  </si>
  <si>
    <t xml:space="preserve">85,4
</t>
  </si>
  <si>
    <t xml:space="preserve">420,08
</t>
  </si>
  <si>
    <t>ТСЦ-507-1974</t>
  </si>
  <si>
    <t>Отводы 90 град. с радиусом кривизны R=1,5 Ду на Ру до 16 МПа (160 кгс/см2), диаметром условного прохода: 50 мм, наружным диаметром 57 мм, толщиной стенки 4 мм</t>
  </si>
  <si>
    <t xml:space="preserve">53,68
</t>
  </si>
  <si>
    <t xml:space="preserve">          Неучтенные ресурсы</t>
  </si>
  <si>
    <t>509-9899</t>
  </si>
  <si>
    <t>Строительный мусор и масса возвратных материалов</t>
  </si>
  <si>
    <t xml:space="preserve"> </t>
  </si>
  <si>
    <t>О ПРИЕМКЕ ВЫПОЛНЕННЫХ РАБОТ за 2014 год</t>
  </si>
  <si>
    <t>на В/Вольтная  1в</t>
  </si>
  <si>
    <t>Подрядчик (Субподрядчик) :  ООО "ЭЛЕВКОН"</t>
  </si>
  <si>
    <t>Сдал:  _________________ /Зам ген.директора по технической работе    В.В. Корнеев/</t>
  </si>
</sst>
</file>

<file path=xl/styles.xml><?xml version="1.0" encoding="utf-8"?>
<styleSheet xmlns="http://schemas.openxmlformats.org/spreadsheetml/2006/main">
  <numFmts count="1">
    <numFmt numFmtId="164" formatCode="0.000"/>
  </numFmts>
  <fonts count="23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70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A141"/>
  <sheetViews>
    <sheetView showGridLines="0" tabSelected="1" topLeftCell="A12" workbookViewId="0">
      <selection activeCell="B125" sqref="B125"/>
    </sheetView>
  </sheetViews>
  <sheetFormatPr defaultColWidth="9.140625" defaultRowHeight="12.75"/>
  <cols>
    <col min="1" max="1" width="4.5703125" style="24" customWidth="1"/>
    <col min="2" max="2" width="6" style="24" customWidth="1"/>
    <col min="3" max="3" width="35.7109375" style="24" customWidth="1"/>
    <col min="4" max="4" width="11.85546875" style="24" customWidth="1"/>
    <col min="5" max="7" width="11.5703125" style="24" customWidth="1"/>
    <col min="8" max="8" width="12.7109375" style="24" customWidth="1"/>
    <col min="9" max="9" width="11.85546875" style="24" customWidth="1"/>
    <col min="10" max="10" width="11.5703125" style="24" customWidth="1"/>
    <col min="11" max="11" width="12.7109375" style="24" customWidth="1"/>
    <col min="12" max="12" width="11.5703125" style="24" customWidth="1"/>
    <col min="13" max="21" width="9.140625" style="24" hidden="1" customWidth="1"/>
    <col min="22" max="22" width="11.5703125" style="24" customWidth="1"/>
    <col min="23" max="27" width="9.140625" style="24" hidden="1" customWidth="1"/>
    <col min="28" max="28" width="9.140625" style="24" customWidth="1"/>
    <col min="29" max="16384" width="9.140625" style="24"/>
  </cols>
  <sheetData>
    <row r="1" spans="2:27" s="25" customFormat="1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>
      <c r="B9" s="15"/>
      <c r="C9" s="13" t="s">
        <v>490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>
      <c r="B11" s="15"/>
      <c r="C11" s="13" t="s">
        <v>63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52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>
      <c r="B13" s="20"/>
      <c r="C13" s="13" t="s">
        <v>53</v>
      </c>
      <c r="D13" s="21"/>
      <c r="E13" s="15"/>
      <c r="F13" s="15"/>
      <c r="G13" s="15"/>
      <c r="H13" s="16"/>
      <c r="I13" s="16"/>
      <c r="J13" s="15"/>
      <c r="K13" s="18" t="s">
        <v>54</v>
      </c>
      <c r="L13" s="20" t="s">
        <v>55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56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83.38</v>
      </c>
      <c r="X14" s="27">
        <v>83.38</v>
      </c>
      <c r="Y14" s="71"/>
      <c r="Z14" s="71"/>
      <c r="AA14" s="71"/>
    </row>
    <row r="15" spans="2:27" s="25" customFormat="1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57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1.73</v>
      </c>
      <c r="X15" s="27">
        <v>1.73</v>
      </c>
      <c r="Y15" s="72"/>
      <c r="Z15" s="72"/>
      <c r="AA15" s="72"/>
    </row>
    <row r="16" spans="2:27" s="25" customFormat="1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>
      <c r="B17" s="28"/>
      <c r="C17" s="29"/>
      <c r="D17" s="29"/>
      <c r="E17" s="29"/>
      <c r="H17" s="126" t="s">
        <v>38</v>
      </c>
      <c r="I17" s="127"/>
      <c r="J17" s="126" t="s">
        <v>39</v>
      </c>
      <c r="K17" s="127"/>
      <c r="L17" s="130" t="s">
        <v>40</v>
      </c>
      <c r="M17" s="131"/>
      <c r="N17" s="131"/>
      <c r="O17" s="131"/>
      <c r="P17" s="131"/>
      <c r="Q17" s="131"/>
      <c r="R17" s="131"/>
      <c r="S17" s="131"/>
      <c r="T17" s="131"/>
      <c r="U17" s="131"/>
      <c r="V17" s="132"/>
    </row>
    <row r="18" spans="2:27" s="25" customFormat="1">
      <c r="B18" s="30"/>
      <c r="C18" s="29"/>
      <c r="D18" s="29"/>
      <c r="E18" s="29"/>
      <c r="H18" s="128"/>
      <c r="I18" s="129"/>
      <c r="J18" s="128"/>
      <c r="K18" s="129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>
      <c r="B19" s="28"/>
      <c r="C19" s="29"/>
      <c r="D19" s="29"/>
      <c r="E19" s="29"/>
      <c r="H19" s="133">
        <v>1</v>
      </c>
      <c r="I19" s="134"/>
      <c r="J19" s="135" t="s">
        <v>64</v>
      </c>
      <c r="K19" s="136"/>
      <c r="L19" s="2" t="s">
        <v>65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75">
      <c r="B21" s="141" t="s">
        <v>37</v>
      </c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</row>
    <row r="22" spans="2:27" s="33" customFormat="1" ht="15.75">
      <c r="B22" s="141" t="s">
        <v>488</v>
      </c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</row>
    <row r="23" spans="2:27" s="29" customFormat="1" ht="12">
      <c r="B23" s="142" t="s">
        <v>489</v>
      </c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</row>
    <row r="24" spans="2:27" s="34" customFormat="1" ht="12">
      <c r="B24" s="151" t="s">
        <v>3</v>
      </c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</row>
    <row r="25" spans="2:27" s="34" customFormat="1" ht="1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2">
      <c r="B26" s="25"/>
      <c r="C26" s="25"/>
      <c r="D26" s="25"/>
      <c r="E26" s="25"/>
      <c r="F26" s="25"/>
      <c r="G26" s="25"/>
      <c r="H26" s="148" t="s">
        <v>19</v>
      </c>
      <c r="I26" s="149"/>
      <c r="J26" s="150"/>
      <c r="K26" s="148" t="s">
        <v>20</v>
      </c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50"/>
    </row>
    <row r="27" spans="2:27" s="29" customFormat="1" ht="12">
      <c r="B27" s="25"/>
      <c r="C27" s="25"/>
      <c r="D27" s="25"/>
      <c r="E27" s="28" t="s">
        <v>4</v>
      </c>
      <c r="F27" s="25"/>
      <c r="G27" s="25"/>
      <c r="H27" s="137">
        <f>5422.94/1000</f>
        <v>5.4229399999999996</v>
      </c>
      <c r="I27" s="138"/>
      <c r="J27" s="35" t="s">
        <v>5</v>
      </c>
      <c r="K27" s="139">
        <f>39397.25/1000</f>
        <v>39.39725</v>
      </c>
      <c r="L27" s="140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>
      <c r="B28" s="25"/>
      <c r="C28" s="25"/>
      <c r="D28" s="25"/>
      <c r="E28" s="37" t="s">
        <v>34</v>
      </c>
      <c r="F28" s="25"/>
      <c r="G28" s="38"/>
      <c r="H28" s="137">
        <f>0/1000</f>
        <v>0</v>
      </c>
      <c r="I28" s="138"/>
      <c r="J28" s="35" t="s">
        <v>5</v>
      </c>
      <c r="K28" s="139">
        <f>0/1000</f>
        <v>0</v>
      </c>
      <c r="L28" s="140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>
      <c r="B29" s="25"/>
      <c r="C29" s="25"/>
      <c r="D29" s="25"/>
      <c r="E29" s="37" t="s">
        <v>35</v>
      </c>
      <c r="F29" s="25"/>
      <c r="G29" s="38"/>
      <c r="H29" s="137">
        <f>0/1000</f>
        <v>0</v>
      </c>
      <c r="I29" s="138"/>
      <c r="J29" s="35" t="s">
        <v>5</v>
      </c>
      <c r="K29" s="139">
        <f>0/1000</f>
        <v>0</v>
      </c>
      <c r="L29" s="140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>
      <c r="B30" s="25"/>
      <c r="C30" s="25"/>
      <c r="D30" s="25"/>
      <c r="E30" s="28" t="s">
        <v>6</v>
      </c>
      <c r="F30" s="25"/>
      <c r="G30" s="25"/>
      <c r="H30" s="137">
        <f>(W14+W15)/1000</f>
        <v>8.5110000000000005E-2</v>
      </c>
      <c r="I30" s="138"/>
      <c r="J30" s="35" t="s">
        <v>7</v>
      </c>
      <c r="K30" s="139">
        <f>(X14+X15)/1000</f>
        <v>8.5110000000000005E-2</v>
      </c>
      <c r="L30" s="140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953</v>
      </c>
      <c r="Z30" s="71">
        <v>917</v>
      </c>
      <c r="AA30" s="71">
        <v>586</v>
      </c>
    </row>
    <row r="31" spans="2:27">
      <c r="B31" s="25"/>
      <c r="C31" s="25"/>
      <c r="D31" s="25"/>
      <c r="E31" s="28" t="s">
        <v>8</v>
      </c>
      <c r="F31" s="25"/>
      <c r="G31" s="25"/>
      <c r="H31" s="137">
        <f>953/1000</f>
        <v>0.95299999999999996</v>
      </c>
      <c r="I31" s="138"/>
      <c r="J31" s="35" t="s">
        <v>5</v>
      </c>
      <c r="K31" s="139">
        <f>10498/1000</f>
        <v>10.497999999999999</v>
      </c>
      <c r="L31" s="140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10498</v>
      </c>
      <c r="Z31" s="72">
        <v>8608</v>
      </c>
      <c r="AA31" s="72">
        <v>5166</v>
      </c>
    </row>
    <row r="32" spans="2:27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5" thickBot="1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>
      <c r="A36" s="120" t="s">
        <v>58</v>
      </c>
      <c r="B36" s="121"/>
      <c r="C36" s="124" t="s">
        <v>10</v>
      </c>
      <c r="D36" s="124" t="s">
        <v>11</v>
      </c>
      <c r="E36" s="145" t="s">
        <v>12</v>
      </c>
      <c r="F36" s="146"/>
      <c r="G36" s="147"/>
      <c r="H36" s="145" t="s">
        <v>13</v>
      </c>
      <c r="I36" s="146"/>
      <c r="J36" s="147"/>
      <c r="K36" s="145" t="s">
        <v>14</v>
      </c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7"/>
    </row>
    <row r="37" spans="1:22" ht="18.75" customHeight="1" thickBot="1">
      <c r="A37" s="124" t="s">
        <v>59</v>
      </c>
      <c r="B37" s="122" t="s">
        <v>60</v>
      </c>
      <c r="C37" s="152"/>
      <c r="D37" s="152"/>
      <c r="E37" s="143" t="s">
        <v>1</v>
      </c>
      <c r="F37" s="47" t="s">
        <v>15</v>
      </c>
      <c r="G37" s="47" t="s">
        <v>16</v>
      </c>
      <c r="H37" s="143" t="s">
        <v>1</v>
      </c>
      <c r="I37" s="47" t="s">
        <v>15</v>
      </c>
      <c r="J37" s="47" t="s">
        <v>16</v>
      </c>
      <c r="K37" s="143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>
      <c r="A38" s="125"/>
      <c r="B38" s="123"/>
      <c r="C38" s="125"/>
      <c r="D38" s="125"/>
      <c r="E38" s="144"/>
      <c r="F38" s="47" t="s">
        <v>17</v>
      </c>
      <c r="G38" s="47" t="s">
        <v>18</v>
      </c>
      <c r="H38" s="144"/>
      <c r="I38" s="47" t="s">
        <v>17</v>
      </c>
      <c r="J38" s="47" t="s">
        <v>18</v>
      </c>
      <c r="K38" s="144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>
      <c r="A40" s="118" t="s">
        <v>70</v>
      </c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</row>
    <row r="41" spans="1:22" ht="18.399999999999999" customHeight="1">
      <c r="A41" s="116" t="s">
        <v>71</v>
      </c>
      <c r="B41" s="117"/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7"/>
      <c r="V41" s="117"/>
    </row>
    <row r="42" spans="1:22" ht="72">
      <c r="A42" s="80">
        <v>1</v>
      </c>
      <c r="B42" s="81">
        <v>1</v>
      </c>
      <c r="C42" s="82" t="s">
        <v>72</v>
      </c>
      <c r="D42" s="83" t="s">
        <v>73</v>
      </c>
      <c r="E42" s="84">
        <v>508.07</v>
      </c>
      <c r="F42" s="85" t="s">
        <v>74</v>
      </c>
      <c r="G42" s="84">
        <v>1.03</v>
      </c>
      <c r="H42" s="84" t="s">
        <v>75</v>
      </c>
      <c r="I42" s="84" t="s">
        <v>76</v>
      </c>
      <c r="J42" s="84"/>
      <c r="K42" s="84" t="s">
        <v>77</v>
      </c>
      <c r="L42" s="85" t="s">
        <v>78</v>
      </c>
      <c r="M42" s="85"/>
      <c r="N42" s="85" t="s">
        <v>79</v>
      </c>
      <c r="O42" s="85"/>
      <c r="P42" s="85"/>
      <c r="Q42" s="85"/>
      <c r="R42" s="85"/>
      <c r="S42" s="85"/>
      <c r="T42" s="85"/>
      <c r="U42" s="85"/>
      <c r="V42" s="85"/>
    </row>
    <row r="43" spans="1:22" ht="18.399999999999999" customHeight="1">
      <c r="A43" s="116" t="s">
        <v>80</v>
      </c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</row>
    <row r="44" spans="1:22" ht="96">
      <c r="A44" s="80">
        <v>2</v>
      </c>
      <c r="B44" s="81">
        <v>2</v>
      </c>
      <c r="C44" s="82" t="s">
        <v>81</v>
      </c>
      <c r="D44" s="83" t="s">
        <v>82</v>
      </c>
      <c r="E44" s="84">
        <v>5013.63</v>
      </c>
      <c r="F44" s="85" t="s">
        <v>83</v>
      </c>
      <c r="G44" s="84" t="s">
        <v>84</v>
      </c>
      <c r="H44" s="84" t="s">
        <v>85</v>
      </c>
      <c r="I44" s="84" t="s">
        <v>86</v>
      </c>
      <c r="J44" s="84">
        <v>3</v>
      </c>
      <c r="K44" s="84" t="s">
        <v>87</v>
      </c>
      <c r="L44" s="85" t="s">
        <v>88</v>
      </c>
      <c r="M44" s="85"/>
      <c r="N44" s="85" t="s">
        <v>79</v>
      </c>
      <c r="O44" s="85"/>
      <c r="P44" s="85"/>
      <c r="Q44" s="85"/>
      <c r="R44" s="85"/>
      <c r="S44" s="85"/>
      <c r="T44" s="85"/>
      <c r="U44" s="85"/>
      <c r="V44" s="85" t="s">
        <v>89</v>
      </c>
    </row>
    <row r="45" spans="1:22" ht="72">
      <c r="A45" s="80">
        <v>3</v>
      </c>
      <c r="B45" s="81">
        <v>3</v>
      </c>
      <c r="C45" s="82" t="s">
        <v>90</v>
      </c>
      <c r="D45" s="83" t="s">
        <v>91</v>
      </c>
      <c r="E45" s="84">
        <v>13.69</v>
      </c>
      <c r="F45" s="85">
        <v>13.69</v>
      </c>
      <c r="G45" s="84"/>
      <c r="H45" s="84" t="s">
        <v>92</v>
      </c>
      <c r="I45" s="84">
        <v>3</v>
      </c>
      <c r="J45" s="84"/>
      <c r="K45" s="84" t="s">
        <v>93</v>
      </c>
      <c r="L45" s="85">
        <v>38</v>
      </c>
      <c r="M45" s="85"/>
      <c r="N45" s="85" t="s">
        <v>79</v>
      </c>
      <c r="O45" s="85"/>
      <c r="P45" s="85"/>
      <c r="Q45" s="85"/>
      <c r="R45" s="85"/>
      <c r="S45" s="85"/>
      <c r="T45" s="85"/>
      <c r="U45" s="85"/>
      <c r="V45" s="85"/>
    </row>
    <row r="46" spans="1:22" ht="18.399999999999999" customHeight="1">
      <c r="A46" s="116" t="s">
        <v>94</v>
      </c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</row>
    <row r="47" spans="1:22" ht="84">
      <c r="A47" s="80">
        <v>4</v>
      </c>
      <c r="B47" s="81">
        <v>4</v>
      </c>
      <c r="C47" s="82" t="s">
        <v>95</v>
      </c>
      <c r="D47" s="83" t="s">
        <v>96</v>
      </c>
      <c r="E47" s="84">
        <v>4104.3</v>
      </c>
      <c r="F47" s="85" t="s">
        <v>97</v>
      </c>
      <c r="G47" s="84">
        <v>1.03</v>
      </c>
      <c r="H47" s="84" t="s">
        <v>98</v>
      </c>
      <c r="I47" s="84" t="s">
        <v>99</v>
      </c>
      <c r="J47" s="84"/>
      <c r="K47" s="84" t="s">
        <v>100</v>
      </c>
      <c r="L47" s="85" t="s">
        <v>101</v>
      </c>
      <c r="M47" s="85"/>
      <c r="N47" s="85" t="s">
        <v>79</v>
      </c>
      <c r="O47" s="85"/>
      <c r="P47" s="85"/>
      <c r="Q47" s="85"/>
      <c r="R47" s="85"/>
      <c r="S47" s="85"/>
      <c r="T47" s="85"/>
      <c r="U47" s="85"/>
      <c r="V47" s="85"/>
    </row>
    <row r="48" spans="1:22" ht="108">
      <c r="A48" s="80">
        <v>5</v>
      </c>
      <c r="B48" s="81">
        <v>5</v>
      </c>
      <c r="C48" s="82" t="s">
        <v>102</v>
      </c>
      <c r="D48" s="83" t="s">
        <v>103</v>
      </c>
      <c r="E48" s="84">
        <v>1557.53</v>
      </c>
      <c r="F48" s="85" t="s">
        <v>104</v>
      </c>
      <c r="G48" s="84" t="s">
        <v>84</v>
      </c>
      <c r="H48" s="84" t="s">
        <v>105</v>
      </c>
      <c r="I48" s="84" t="s">
        <v>106</v>
      </c>
      <c r="J48" s="84">
        <v>2</v>
      </c>
      <c r="K48" s="84" t="s">
        <v>107</v>
      </c>
      <c r="L48" s="85" t="s">
        <v>108</v>
      </c>
      <c r="M48" s="85"/>
      <c r="N48" s="85" t="s">
        <v>79</v>
      </c>
      <c r="O48" s="85"/>
      <c r="P48" s="85"/>
      <c r="Q48" s="85"/>
      <c r="R48" s="85"/>
      <c r="S48" s="85"/>
      <c r="T48" s="85"/>
      <c r="U48" s="85"/>
      <c r="V48" s="85">
        <v>10</v>
      </c>
    </row>
    <row r="49" spans="1:22" ht="84">
      <c r="A49" s="80">
        <v>6</v>
      </c>
      <c r="B49" s="81">
        <v>6</v>
      </c>
      <c r="C49" s="82" t="s">
        <v>109</v>
      </c>
      <c r="D49" s="83" t="s">
        <v>110</v>
      </c>
      <c r="E49" s="84">
        <v>22.8</v>
      </c>
      <c r="F49" s="85" t="s">
        <v>111</v>
      </c>
      <c r="G49" s="84"/>
      <c r="H49" s="84">
        <v>46</v>
      </c>
      <c r="I49" s="84" t="s">
        <v>112</v>
      </c>
      <c r="J49" s="84"/>
      <c r="K49" s="84">
        <v>107</v>
      </c>
      <c r="L49" s="85" t="s">
        <v>113</v>
      </c>
      <c r="M49" s="85"/>
      <c r="N49" s="85" t="s">
        <v>114</v>
      </c>
      <c r="O49" s="85"/>
      <c r="P49" s="85"/>
      <c r="Q49" s="85"/>
      <c r="R49" s="85"/>
      <c r="S49" s="85"/>
      <c r="T49" s="85"/>
      <c r="U49" s="85"/>
      <c r="V49" s="85"/>
    </row>
    <row r="50" spans="1:22" ht="18.399999999999999" customHeight="1">
      <c r="A50" s="116" t="s">
        <v>115</v>
      </c>
      <c r="B50" s="117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</row>
    <row r="51" spans="1:22" ht="72">
      <c r="A51" s="86">
        <v>7</v>
      </c>
      <c r="B51" s="87">
        <v>7</v>
      </c>
      <c r="C51" s="88" t="s">
        <v>72</v>
      </c>
      <c r="D51" s="89" t="s">
        <v>73</v>
      </c>
      <c r="E51" s="90">
        <v>508.07</v>
      </c>
      <c r="F51" s="91" t="s">
        <v>74</v>
      </c>
      <c r="G51" s="90">
        <v>1.03</v>
      </c>
      <c r="H51" s="90" t="s">
        <v>75</v>
      </c>
      <c r="I51" s="90" t="s">
        <v>76</v>
      </c>
      <c r="J51" s="90"/>
      <c r="K51" s="90" t="s">
        <v>77</v>
      </c>
      <c r="L51" s="91" t="s">
        <v>78</v>
      </c>
      <c r="M51" s="91"/>
      <c r="N51" s="91" t="s">
        <v>79</v>
      </c>
      <c r="O51" s="91"/>
      <c r="P51" s="91"/>
      <c r="Q51" s="91"/>
      <c r="R51" s="91"/>
      <c r="S51" s="91"/>
      <c r="T51" s="91"/>
      <c r="U51" s="91"/>
      <c r="V51" s="91"/>
    </row>
    <row r="52" spans="1:22" ht="19.350000000000001" customHeight="1">
      <c r="A52" s="118" t="s">
        <v>116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</row>
    <row r="53" spans="1:22" ht="18.399999999999999" customHeight="1">
      <c r="A53" s="116" t="s">
        <v>117</v>
      </c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</row>
    <row r="54" spans="1:22" ht="72">
      <c r="A54" s="80">
        <v>8</v>
      </c>
      <c r="B54" s="81">
        <v>8</v>
      </c>
      <c r="C54" s="82" t="s">
        <v>118</v>
      </c>
      <c r="D54" s="83" t="s">
        <v>119</v>
      </c>
      <c r="E54" s="84">
        <v>15810.14</v>
      </c>
      <c r="F54" s="85" t="s">
        <v>120</v>
      </c>
      <c r="G54" s="84">
        <v>195.41</v>
      </c>
      <c r="H54" s="84">
        <v>8</v>
      </c>
      <c r="I54" s="84" t="s">
        <v>121</v>
      </c>
      <c r="J54" s="84"/>
      <c r="K54" s="84" t="s">
        <v>122</v>
      </c>
      <c r="L54" s="85" t="s">
        <v>123</v>
      </c>
      <c r="M54" s="85"/>
      <c r="N54" s="85" t="s">
        <v>79</v>
      </c>
      <c r="O54" s="85"/>
      <c r="P54" s="85"/>
      <c r="Q54" s="85"/>
      <c r="R54" s="85"/>
      <c r="S54" s="85"/>
      <c r="T54" s="85"/>
      <c r="U54" s="85"/>
      <c r="V54" s="85">
        <v>1</v>
      </c>
    </row>
    <row r="55" spans="1:22" ht="48">
      <c r="A55" s="80">
        <v>9</v>
      </c>
      <c r="B55" s="81">
        <v>9</v>
      </c>
      <c r="C55" s="82" t="s">
        <v>124</v>
      </c>
      <c r="D55" s="83" t="s">
        <v>125</v>
      </c>
      <c r="E55" s="84">
        <v>26.3</v>
      </c>
      <c r="F55" s="85" t="s">
        <v>126</v>
      </c>
      <c r="G55" s="84"/>
      <c r="H55" s="84">
        <v>8</v>
      </c>
      <c r="I55" s="84" t="s">
        <v>121</v>
      </c>
      <c r="J55" s="84"/>
      <c r="K55" s="84">
        <v>36</v>
      </c>
      <c r="L55" s="85" t="s">
        <v>127</v>
      </c>
      <c r="M55" s="85"/>
      <c r="N55" s="85" t="s">
        <v>114</v>
      </c>
      <c r="O55" s="85"/>
      <c r="P55" s="85"/>
      <c r="Q55" s="85"/>
      <c r="R55" s="85"/>
      <c r="S55" s="85"/>
      <c r="T55" s="85"/>
      <c r="U55" s="85"/>
      <c r="V55" s="85"/>
    </row>
    <row r="56" spans="1:22" ht="18.399999999999999" customHeight="1">
      <c r="A56" s="116" t="s">
        <v>128</v>
      </c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</row>
    <row r="57" spans="1:22" ht="72">
      <c r="A57" s="80">
        <v>10</v>
      </c>
      <c r="B57" s="81">
        <v>10</v>
      </c>
      <c r="C57" s="82" t="s">
        <v>90</v>
      </c>
      <c r="D57" s="83" t="s">
        <v>129</v>
      </c>
      <c r="E57" s="84">
        <v>13.69</v>
      </c>
      <c r="F57" s="85">
        <v>13.69</v>
      </c>
      <c r="G57" s="84"/>
      <c r="H57" s="84" t="s">
        <v>130</v>
      </c>
      <c r="I57" s="84">
        <v>1</v>
      </c>
      <c r="J57" s="84"/>
      <c r="K57" s="84" t="s">
        <v>131</v>
      </c>
      <c r="L57" s="85">
        <v>15</v>
      </c>
      <c r="M57" s="85"/>
      <c r="N57" s="85" t="s">
        <v>79</v>
      </c>
      <c r="O57" s="85"/>
      <c r="P57" s="85"/>
      <c r="Q57" s="85"/>
      <c r="R57" s="85"/>
      <c r="S57" s="85"/>
      <c r="T57" s="85"/>
      <c r="U57" s="85"/>
      <c r="V57" s="85"/>
    </row>
    <row r="58" spans="1:22" ht="72">
      <c r="A58" s="80">
        <v>11</v>
      </c>
      <c r="B58" s="81">
        <v>11</v>
      </c>
      <c r="C58" s="82" t="s">
        <v>132</v>
      </c>
      <c r="D58" s="83" t="s">
        <v>103</v>
      </c>
      <c r="E58" s="84">
        <v>6931.68</v>
      </c>
      <c r="F58" s="85" t="s">
        <v>133</v>
      </c>
      <c r="G58" s="84" t="s">
        <v>134</v>
      </c>
      <c r="H58" s="84" t="s">
        <v>135</v>
      </c>
      <c r="I58" s="84" t="s">
        <v>136</v>
      </c>
      <c r="J58" s="84">
        <v>1</v>
      </c>
      <c r="K58" s="84" t="s">
        <v>137</v>
      </c>
      <c r="L58" s="85" t="s">
        <v>138</v>
      </c>
      <c r="M58" s="85"/>
      <c r="N58" s="85" t="s">
        <v>79</v>
      </c>
      <c r="O58" s="85"/>
      <c r="P58" s="85"/>
      <c r="Q58" s="85"/>
      <c r="R58" s="85"/>
      <c r="S58" s="85"/>
      <c r="T58" s="85"/>
      <c r="U58" s="85"/>
      <c r="V58" s="85">
        <v>4</v>
      </c>
    </row>
    <row r="59" spans="1:22" ht="72">
      <c r="A59" s="86">
        <v>12</v>
      </c>
      <c r="B59" s="87">
        <v>12</v>
      </c>
      <c r="C59" s="88" t="s">
        <v>139</v>
      </c>
      <c r="D59" s="89" t="s">
        <v>96</v>
      </c>
      <c r="E59" s="90">
        <v>2250.2399999999998</v>
      </c>
      <c r="F59" s="91" t="s">
        <v>140</v>
      </c>
      <c r="G59" s="90" t="s">
        <v>141</v>
      </c>
      <c r="H59" s="90" t="s">
        <v>142</v>
      </c>
      <c r="I59" s="90" t="s">
        <v>143</v>
      </c>
      <c r="J59" s="90"/>
      <c r="K59" s="90" t="s">
        <v>144</v>
      </c>
      <c r="L59" s="91" t="s">
        <v>145</v>
      </c>
      <c r="M59" s="91"/>
      <c r="N59" s="91" t="s">
        <v>79</v>
      </c>
      <c r="O59" s="91"/>
      <c r="P59" s="91"/>
      <c r="Q59" s="91"/>
      <c r="R59" s="91"/>
      <c r="S59" s="91"/>
      <c r="T59" s="91"/>
      <c r="U59" s="91"/>
      <c r="V59" s="91"/>
    </row>
    <row r="60" spans="1:22" ht="19.350000000000001" customHeight="1">
      <c r="A60" s="118" t="s">
        <v>146</v>
      </c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</row>
    <row r="61" spans="1:22" ht="18.399999999999999" customHeight="1">
      <c r="A61" s="116" t="s">
        <v>147</v>
      </c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</row>
    <row r="62" spans="1:22" ht="72">
      <c r="A62" s="80">
        <v>13</v>
      </c>
      <c r="B62" s="81">
        <v>13</v>
      </c>
      <c r="C62" s="82" t="s">
        <v>148</v>
      </c>
      <c r="D62" s="83" t="s">
        <v>96</v>
      </c>
      <c r="E62" s="84">
        <v>3759.44</v>
      </c>
      <c r="F62" s="85" t="s">
        <v>149</v>
      </c>
      <c r="G62" s="84">
        <v>10.32</v>
      </c>
      <c r="H62" s="84" t="s">
        <v>150</v>
      </c>
      <c r="I62" s="84" t="s">
        <v>151</v>
      </c>
      <c r="J62" s="84"/>
      <c r="K62" s="84" t="s">
        <v>152</v>
      </c>
      <c r="L62" s="85" t="s">
        <v>153</v>
      </c>
      <c r="M62" s="85"/>
      <c r="N62" s="85" t="s">
        <v>79</v>
      </c>
      <c r="O62" s="85"/>
      <c r="P62" s="85"/>
      <c r="Q62" s="85"/>
      <c r="R62" s="85"/>
      <c r="S62" s="85"/>
      <c r="T62" s="85"/>
      <c r="U62" s="85"/>
      <c r="V62" s="85">
        <v>1</v>
      </c>
    </row>
    <row r="63" spans="1:22" ht="72">
      <c r="A63" s="86">
        <v>14</v>
      </c>
      <c r="B63" s="87">
        <v>14</v>
      </c>
      <c r="C63" s="88" t="s">
        <v>139</v>
      </c>
      <c r="D63" s="89" t="s">
        <v>96</v>
      </c>
      <c r="E63" s="90">
        <v>2250.2399999999998</v>
      </c>
      <c r="F63" s="91" t="s">
        <v>140</v>
      </c>
      <c r="G63" s="90" t="s">
        <v>141</v>
      </c>
      <c r="H63" s="90" t="s">
        <v>142</v>
      </c>
      <c r="I63" s="90" t="s">
        <v>143</v>
      </c>
      <c r="J63" s="90"/>
      <c r="K63" s="90" t="s">
        <v>144</v>
      </c>
      <c r="L63" s="91" t="s">
        <v>145</v>
      </c>
      <c r="M63" s="91"/>
      <c r="N63" s="91" t="s">
        <v>79</v>
      </c>
      <c r="O63" s="91"/>
      <c r="P63" s="91"/>
      <c r="Q63" s="91"/>
      <c r="R63" s="91"/>
      <c r="S63" s="91"/>
      <c r="T63" s="91"/>
      <c r="U63" s="91"/>
      <c r="V63" s="91"/>
    </row>
    <row r="64" spans="1:22" ht="19.350000000000001" customHeight="1">
      <c r="A64" s="118" t="s">
        <v>154</v>
      </c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</row>
    <row r="65" spans="1:22" ht="18.399999999999999" customHeight="1">
      <c r="A65" s="116" t="s">
        <v>155</v>
      </c>
      <c r="B65" s="117"/>
      <c r="C65" s="117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</row>
    <row r="66" spans="1:22" ht="72">
      <c r="A66" s="86">
        <v>15</v>
      </c>
      <c r="B66" s="87">
        <v>15</v>
      </c>
      <c r="C66" s="88" t="s">
        <v>72</v>
      </c>
      <c r="D66" s="89" t="s">
        <v>156</v>
      </c>
      <c r="E66" s="90">
        <v>508.07</v>
      </c>
      <c r="F66" s="91" t="s">
        <v>74</v>
      </c>
      <c r="G66" s="90">
        <v>1.03</v>
      </c>
      <c r="H66" s="90" t="s">
        <v>157</v>
      </c>
      <c r="I66" s="90" t="s">
        <v>158</v>
      </c>
      <c r="J66" s="90"/>
      <c r="K66" s="90" t="s">
        <v>159</v>
      </c>
      <c r="L66" s="91" t="s">
        <v>160</v>
      </c>
      <c r="M66" s="91"/>
      <c r="N66" s="91" t="s">
        <v>79</v>
      </c>
      <c r="O66" s="91"/>
      <c r="P66" s="91"/>
      <c r="Q66" s="91"/>
      <c r="R66" s="91"/>
      <c r="S66" s="91"/>
      <c r="T66" s="91"/>
      <c r="U66" s="91"/>
      <c r="V66" s="91"/>
    </row>
    <row r="67" spans="1:22" ht="19.350000000000001" customHeight="1">
      <c r="A67" s="118" t="s">
        <v>161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</row>
    <row r="68" spans="1:22" ht="18.399999999999999" customHeight="1">
      <c r="A68" s="116" t="s">
        <v>162</v>
      </c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</row>
    <row r="69" spans="1:22" ht="72">
      <c r="A69" s="86">
        <v>16</v>
      </c>
      <c r="B69" s="87">
        <v>16</v>
      </c>
      <c r="C69" s="88" t="s">
        <v>72</v>
      </c>
      <c r="D69" s="89" t="s">
        <v>73</v>
      </c>
      <c r="E69" s="90">
        <v>508.07</v>
      </c>
      <c r="F69" s="91" t="s">
        <v>74</v>
      </c>
      <c r="G69" s="90">
        <v>1.03</v>
      </c>
      <c r="H69" s="90" t="s">
        <v>75</v>
      </c>
      <c r="I69" s="90" t="s">
        <v>76</v>
      </c>
      <c r="J69" s="90"/>
      <c r="K69" s="90" t="s">
        <v>77</v>
      </c>
      <c r="L69" s="91" t="s">
        <v>78</v>
      </c>
      <c r="M69" s="91"/>
      <c r="N69" s="91" t="s">
        <v>79</v>
      </c>
      <c r="O69" s="91"/>
      <c r="P69" s="91"/>
      <c r="Q69" s="91"/>
      <c r="R69" s="91"/>
      <c r="S69" s="91"/>
      <c r="T69" s="91"/>
      <c r="U69" s="91"/>
      <c r="V69" s="91"/>
    </row>
    <row r="70" spans="1:22" ht="19.350000000000001" customHeight="1">
      <c r="A70" s="118" t="s">
        <v>163</v>
      </c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</row>
    <row r="71" spans="1:22" ht="18.399999999999999" customHeight="1">
      <c r="A71" s="116" t="s">
        <v>164</v>
      </c>
      <c r="B71" s="117"/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</row>
    <row r="72" spans="1:22" ht="72">
      <c r="A72" s="80">
        <v>17</v>
      </c>
      <c r="B72" s="81">
        <v>17</v>
      </c>
      <c r="C72" s="82" t="s">
        <v>72</v>
      </c>
      <c r="D72" s="83" t="s">
        <v>156</v>
      </c>
      <c r="E72" s="84">
        <v>508.07</v>
      </c>
      <c r="F72" s="85" t="s">
        <v>74</v>
      </c>
      <c r="G72" s="84">
        <v>1.03</v>
      </c>
      <c r="H72" s="84" t="s">
        <v>157</v>
      </c>
      <c r="I72" s="84" t="s">
        <v>158</v>
      </c>
      <c r="J72" s="84"/>
      <c r="K72" s="84" t="s">
        <v>159</v>
      </c>
      <c r="L72" s="85" t="s">
        <v>160</v>
      </c>
      <c r="M72" s="85"/>
      <c r="N72" s="85" t="s">
        <v>79</v>
      </c>
      <c r="O72" s="85"/>
      <c r="P72" s="85"/>
      <c r="Q72" s="85"/>
      <c r="R72" s="85"/>
      <c r="S72" s="85"/>
      <c r="T72" s="85"/>
      <c r="U72" s="85"/>
      <c r="V72" s="85"/>
    </row>
    <row r="73" spans="1:22" ht="96">
      <c r="A73" s="80">
        <v>18</v>
      </c>
      <c r="B73" s="81">
        <v>18</v>
      </c>
      <c r="C73" s="82" t="s">
        <v>165</v>
      </c>
      <c r="D73" s="83" t="s">
        <v>166</v>
      </c>
      <c r="E73" s="84">
        <v>17185.23</v>
      </c>
      <c r="F73" s="85" t="s">
        <v>167</v>
      </c>
      <c r="G73" s="84" t="s">
        <v>168</v>
      </c>
      <c r="H73" s="84" t="s">
        <v>169</v>
      </c>
      <c r="I73" s="84" t="s">
        <v>170</v>
      </c>
      <c r="J73" s="84">
        <v>1</v>
      </c>
      <c r="K73" s="84" t="s">
        <v>171</v>
      </c>
      <c r="L73" s="85" t="s">
        <v>172</v>
      </c>
      <c r="M73" s="85"/>
      <c r="N73" s="85" t="s">
        <v>79</v>
      </c>
      <c r="O73" s="85"/>
      <c r="P73" s="85"/>
      <c r="Q73" s="85"/>
      <c r="R73" s="85"/>
      <c r="S73" s="85"/>
      <c r="T73" s="85"/>
      <c r="U73" s="85"/>
      <c r="V73" s="85" t="s">
        <v>173</v>
      </c>
    </row>
    <row r="74" spans="1:22" ht="72">
      <c r="A74" s="80">
        <v>19</v>
      </c>
      <c r="B74" s="81">
        <v>19</v>
      </c>
      <c r="C74" s="82" t="s">
        <v>174</v>
      </c>
      <c r="D74" s="83" t="s">
        <v>175</v>
      </c>
      <c r="E74" s="84">
        <v>5.36</v>
      </c>
      <c r="F74" s="85">
        <v>2.16</v>
      </c>
      <c r="G74" s="84" t="s">
        <v>176</v>
      </c>
      <c r="H74" s="84" t="s">
        <v>177</v>
      </c>
      <c r="I74" s="84">
        <v>216</v>
      </c>
      <c r="J74" s="84" t="s">
        <v>178</v>
      </c>
      <c r="K74" s="84" t="s">
        <v>179</v>
      </c>
      <c r="L74" s="85">
        <v>2377</v>
      </c>
      <c r="M74" s="85"/>
      <c r="N74" s="85" t="s">
        <v>79</v>
      </c>
      <c r="O74" s="85"/>
      <c r="P74" s="85"/>
      <c r="Q74" s="85"/>
      <c r="R74" s="85"/>
      <c r="S74" s="85"/>
      <c r="T74" s="85"/>
      <c r="U74" s="85"/>
      <c r="V74" s="85" t="s">
        <v>180</v>
      </c>
    </row>
    <row r="75" spans="1:22" ht="36">
      <c r="A75" s="86">
        <v>20</v>
      </c>
      <c r="B75" s="87">
        <v>20</v>
      </c>
      <c r="C75" s="88" t="s">
        <v>181</v>
      </c>
      <c r="D75" s="89" t="s">
        <v>182</v>
      </c>
      <c r="E75" s="90">
        <v>11011</v>
      </c>
      <c r="F75" s="91" t="s">
        <v>183</v>
      </c>
      <c r="G75" s="90"/>
      <c r="H75" s="90">
        <v>110</v>
      </c>
      <c r="I75" s="90" t="s">
        <v>184</v>
      </c>
      <c r="J75" s="90"/>
      <c r="K75" s="90">
        <v>31</v>
      </c>
      <c r="L75" s="91" t="s">
        <v>185</v>
      </c>
      <c r="M75" s="91"/>
      <c r="N75" s="91" t="s">
        <v>114</v>
      </c>
      <c r="O75" s="91"/>
      <c r="P75" s="91"/>
      <c r="Q75" s="91"/>
      <c r="R75" s="91"/>
      <c r="S75" s="91"/>
      <c r="T75" s="91"/>
      <c r="U75" s="91"/>
      <c r="V75" s="91"/>
    </row>
    <row r="76" spans="1:22" ht="19.350000000000001" customHeight="1">
      <c r="A76" s="118" t="s">
        <v>186</v>
      </c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</row>
    <row r="77" spans="1:22" ht="18.399999999999999" customHeight="1">
      <c r="A77" s="116" t="s">
        <v>187</v>
      </c>
      <c r="B77" s="117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</row>
    <row r="78" spans="1:22" ht="72">
      <c r="A78" s="86">
        <v>21</v>
      </c>
      <c r="B78" s="87">
        <v>21</v>
      </c>
      <c r="C78" s="88" t="s">
        <v>188</v>
      </c>
      <c r="D78" s="89" t="s">
        <v>189</v>
      </c>
      <c r="E78" s="90">
        <v>78.430000000000007</v>
      </c>
      <c r="F78" s="91">
        <v>69.02</v>
      </c>
      <c r="G78" s="90" t="s">
        <v>190</v>
      </c>
      <c r="H78" s="90" t="s">
        <v>191</v>
      </c>
      <c r="I78" s="90">
        <v>99</v>
      </c>
      <c r="J78" s="90" t="s">
        <v>192</v>
      </c>
      <c r="K78" s="90" t="s">
        <v>193</v>
      </c>
      <c r="L78" s="91">
        <v>1096</v>
      </c>
      <c r="M78" s="91"/>
      <c r="N78" s="91" t="s">
        <v>79</v>
      </c>
      <c r="O78" s="91"/>
      <c r="P78" s="91"/>
      <c r="Q78" s="91"/>
      <c r="R78" s="91"/>
      <c r="S78" s="91"/>
      <c r="T78" s="91"/>
      <c r="U78" s="91"/>
      <c r="V78" s="91" t="s">
        <v>194</v>
      </c>
    </row>
    <row r="79" spans="1:22" ht="19.350000000000001" customHeight="1">
      <c r="A79" s="118" t="s">
        <v>195</v>
      </c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</row>
    <row r="80" spans="1:22" ht="18.399999999999999" customHeight="1">
      <c r="A80" s="116" t="s">
        <v>162</v>
      </c>
      <c r="B80" s="117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</row>
    <row r="81" spans="1:22" ht="72">
      <c r="A81" s="80">
        <v>22</v>
      </c>
      <c r="B81" s="81">
        <v>22</v>
      </c>
      <c r="C81" s="82" t="s">
        <v>148</v>
      </c>
      <c r="D81" s="83" t="s">
        <v>103</v>
      </c>
      <c r="E81" s="84">
        <v>3759.44</v>
      </c>
      <c r="F81" s="85" t="s">
        <v>149</v>
      </c>
      <c r="G81" s="84">
        <v>10.32</v>
      </c>
      <c r="H81" s="84" t="s">
        <v>196</v>
      </c>
      <c r="I81" s="84" t="s">
        <v>197</v>
      </c>
      <c r="J81" s="84"/>
      <c r="K81" s="84" t="s">
        <v>198</v>
      </c>
      <c r="L81" s="85" t="s">
        <v>199</v>
      </c>
      <c r="M81" s="85"/>
      <c r="N81" s="85" t="s">
        <v>79</v>
      </c>
      <c r="O81" s="85"/>
      <c r="P81" s="85"/>
      <c r="Q81" s="85"/>
      <c r="R81" s="85"/>
      <c r="S81" s="85"/>
      <c r="T81" s="85"/>
      <c r="U81" s="85"/>
      <c r="V81" s="85">
        <v>1</v>
      </c>
    </row>
    <row r="82" spans="1:22" ht="18.399999999999999" customHeight="1">
      <c r="A82" s="116" t="s">
        <v>147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7"/>
      <c r="R82" s="117"/>
      <c r="S82" s="117"/>
      <c r="T82" s="117"/>
      <c r="U82" s="117"/>
      <c r="V82" s="117"/>
    </row>
    <row r="83" spans="1:22" ht="108">
      <c r="A83" s="86">
        <v>23</v>
      </c>
      <c r="B83" s="87">
        <v>23</v>
      </c>
      <c r="C83" s="88" t="s">
        <v>200</v>
      </c>
      <c r="D83" s="89" t="s">
        <v>156</v>
      </c>
      <c r="E83" s="90">
        <v>4596.33</v>
      </c>
      <c r="F83" s="91" t="s">
        <v>201</v>
      </c>
      <c r="G83" s="90" t="s">
        <v>84</v>
      </c>
      <c r="H83" s="90" t="s">
        <v>202</v>
      </c>
      <c r="I83" s="90" t="s">
        <v>203</v>
      </c>
      <c r="J83" s="90">
        <v>5</v>
      </c>
      <c r="K83" s="90" t="s">
        <v>204</v>
      </c>
      <c r="L83" s="91" t="s">
        <v>205</v>
      </c>
      <c r="M83" s="91"/>
      <c r="N83" s="91" t="s">
        <v>79</v>
      </c>
      <c r="O83" s="91"/>
      <c r="P83" s="91"/>
      <c r="Q83" s="91"/>
      <c r="R83" s="91"/>
      <c r="S83" s="91"/>
      <c r="T83" s="91"/>
      <c r="U83" s="91"/>
      <c r="V83" s="91" t="s">
        <v>206</v>
      </c>
    </row>
    <row r="84" spans="1:22" ht="19.350000000000001" customHeight="1">
      <c r="A84" s="118" t="s">
        <v>207</v>
      </c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</row>
    <row r="85" spans="1:22" ht="18.399999999999999" customHeight="1">
      <c r="A85" s="116" t="s">
        <v>162</v>
      </c>
      <c r="B85" s="117"/>
      <c r="C85" s="117"/>
      <c r="D85" s="117"/>
      <c r="E85" s="117"/>
      <c r="F85" s="117"/>
      <c r="G85" s="117"/>
      <c r="H85" s="117"/>
      <c r="I85" s="117"/>
      <c r="J85" s="117"/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</row>
    <row r="86" spans="1:22" ht="72">
      <c r="A86" s="80">
        <v>24</v>
      </c>
      <c r="B86" s="81">
        <v>24</v>
      </c>
      <c r="C86" s="82" t="s">
        <v>72</v>
      </c>
      <c r="D86" s="83" t="s">
        <v>73</v>
      </c>
      <c r="E86" s="84">
        <v>508.07</v>
      </c>
      <c r="F86" s="85" t="s">
        <v>74</v>
      </c>
      <c r="G86" s="84">
        <v>1.03</v>
      </c>
      <c r="H86" s="84" t="s">
        <v>75</v>
      </c>
      <c r="I86" s="84" t="s">
        <v>76</v>
      </c>
      <c r="J86" s="84"/>
      <c r="K86" s="84" t="s">
        <v>77</v>
      </c>
      <c r="L86" s="85" t="s">
        <v>78</v>
      </c>
      <c r="M86" s="85"/>
      <c r="N86" s="85" t="s">
        <v>79</v>
      </c>
      <c r="O86" s="85"/>
      <c r="P86" s="85"/>
      <c r="Q86" s="85"/>
      <c r="R86" s="85"/>
      <c r="S86" s="85"/>
      <c r="T86" s="85"/>
      <c r="U86" s="85"/>
      <c r="V86" s="85"/>
    </row>
    <row r="87" spans="1:22" ht="18.399999999999999" customHeight="1">
      <c r="A87" s="116" t="s">
        <v>208</v>
      </c>
      <c r="B87" s="117"/>
      <c r="C87" s="117"/>
      <c r="D87" s="117"/>
      <c r="E87" s="117"/>
      <c r="F87" s="117"/>
      <c r="G87" s="117"/>
      <c r="H87" s="117"/>
      <c r="I87" s="117"/>
      <c r="J87" s="117"/>
      <c r="K87" s="117"/>
      <c r="L87" s="117"/>
      <c r="M87" s="117"/>
      <c r="N87" s="117"/>
      <c r="O87" s="117"/>
      <c r="P87" s="117"/>
      <c r="Q87" s="117"/>
      <c r="R87" s="117"/>
      <c r="S87" s="117"/>
      <c r="T87" s="117"/>
      <c r="U87" s="117"/>
      <c r="V87" s="117"/>
    </row>
    <row r="88" spans="1:22" ht="96">
      <c r="A88" s="80">
        <v>25</v>
      </c>
      <c r="B88" s="81">
        <v>25</v>
      </c>
      <c r="C88" s="82" t="s">
        <v>165</v>
      </c>
      <c r="D88" s="83" t="s">
        <v>209</v>
      </c>
      <c r="E88" s="84">
        <v>17185.23</v>
      </c>
      <c r="F88" s="85" t="s">
        <v>167</v>
      </c>
      <c r="G88" s="84" t="s">
        <v>168</v>
      </c>
      <c r="H88" s="84" t="s">
        <v>210</v>
      </c>
      <c r="I88" s="84" t="s">
        <v>211</v>
      </c>
      <c r="J88" s="84" t="s">
        <v>212</v>
      </c>
      <c r="K88" s="84" t="s">
        <v>213</v>
      </c>
      <c r="L88" s="85" t="s">
        <v>214</v>
      </c>
      <c r="M88" s="85"/>
      <c r="N88" s="85" t="s">
        <v>79</v>
      </c>
      <c r="O88" s="85"/>
      <c r="P88" s="85"/>
      <c r="Q88" s="85"/>
      <c r="R88" s="85"/>
      <c r="S88" s="85"/>
      <c r="T88" s="85"/>
      <c r="U88" s="85"/>
      <c r="V88" s="85" t="s">
        <v>215</v>
      </c>
    </row>
    <row r="89" spans="1:22" ht="36">
      <c r="A89" s="80">
        <v>26</v>
      </c>
      <c r="B89" s="81">
        <v>26</v>
      </c>
      <c r="C89" s="82" t="s">
        <v>216</v>
      </c>
      <c r="D89" s="83" t="s">
        <v>217</v>
      </c>
      <c r="E89" s="84">
        <v>54.3</v>
      </c>
      <c r="F89" s="85" t="s">
        <v>218</v>
      </c>
      <c r="G89" s="84"/>
      <c r="H89" s="84">
        <v>54</v>
      </c>
      <c r="I89" s="84" t="s">
        <v>219</v>
      </c>
      <c r="J89" s="84"/>
      <c r="K89" s="84">
        <v>205</v>
      </c>
      <c r="L89" s="85" t="s">
        <v>220</v>
      </c>
      <c r="M89" s="85"/>
      <c r="N89" s="85" t="s">
        <v>114</v>
      </c>
      <c r="O89" s="85"/>
      <c r="P89" s="85"/>
      <c r="Q89" s="85"/>
      <c r="R89" s="85"/>
      <c r="S89" s="85"/>
      <c r="T89" s="85"/>
      <c r="U89" s="85"/>
      <c r="V89" s="85"/>
    </row>
    <row r="90" spans="1:22" ht="48">
      <c r="A90" s="80">
        <v>27</v>
      </c>
      <c r="B90" s="81">
        <v>27</v>
      </c>
      <c r="C90" s="82" t="s">
        <v>221</v>
      </c>
      <c r="D90" s="83" t="s">
        <v>217</v>
      </c>
      <c r="E90" s="84">
        <v>85.4</v>
      </c>
      <c r="F90" s="85" t="s">
        <v>222</v>
      </c>
      <c r="G90" s="84"/>
      <c r="H90" s="84">
        <v>85</v>
      </c>
      <c r="I90" s="84" t="s">
        <v>223</v>
      </c>
      <c r="J90" s="84"/>
      <c r="K90" s="84">
        <v>420</v>
      </c>
      <c r="L90" s="85" t="s">
        <v>224</v>
      </c>
      <c r="M90" s="85"/>
      <c r="N90" s="85" t="s">
        <v>114</v>
      </c>
      <c r="O90" s="85"/>
      <c r="P90" s="85"/>
      <c r="Q90" s="85"/>
      <c r="R90" s="85"/>
      <c r="S90" s="85"/>
      <c r="T90" s="85"/>
      <c r="U90" s="85"/>
      <c r="V90" s="85"/>
    </row>
    <row r="91" spans="1:22" ht="36">
      <c r="A91" s="80">
        <v>28</v>
      </c>
      <c r="B91" s="81">
        <v>28</v>
      </c>
      <c r="C91" s="82" t="s">
        <v>225</v>
      </c>
      <c r="D91" s="83" t="s">
        <v>217</v>
      </c>
      <c r="E91" s="84">
        <v>33.200000000000003</v>
      </c>
      <c r="F91" s="85" t="s">
        <v>226</v>
      </c>
      <c r="G91" s="84"/>
      <c r="H91" s="84">
        <v>33</v>
      </c>
      <c r="I91" s="84" t="s">
        <v>227</v>
      </c>
      <c r="J91" s="84"/>
      <c r="K91" s="84">
        <v>157</v>
      </c>
      <c r="L91" s="85" t="s">
        <v>228</v>
      </c>
      <c r="M91" s="85"/>
      <c r="N91" s="85" t="s">
        <v>114</v>
      </c>
      <c r="O91" s="85"/>
      <c r="P91" s="85"/>
      <c r="Q91" s="85"/>
      <c r="R91" s="85"/>
      <c r="S91" s="85"/>
      <c r="T91" s="85"/>
      <c r="U91" s="85"/>
      <c r="V91" s="85"/>
    </row>
    <row r="92" spans="1:22" ht="36">
      <c r="A92" s="80">
        <v>29</v>
      </c>
      <c r="B92" s="81">
        <v>29</v>
      </c>
      <c r="C92" s="82" t="s">
        <v>229</v>
      </c>
      <c r="D92" s="83" t="s">
        <v>217</v>
      </c>
      <c r="E92" s="84">
        <v>73.8</v>
      </c>
      <c r="F92" s="85" t="s">
        <v>230</v>
      </c>
      <c r="G92" s="84"/>
      <c r="H92" s="84">
        <v>74</v>
      </c>
      <c r="I92" s="84" t="s">
        <v>231</v>
      </c>
      <c r="J92" s="84"/>
      <c r="K92" s="84">
        <v>416</v>
      </c>
      <c r="L92" s="85" t="s">
        <v>232</v>
      </c>
      <c r="M92" s="85"/>
      <c r="N92" s="85" t="s">
        <v>114</v>
      </c>
      <c r="O92" s="85"/>
      <c r="P92" s="85"/>
      <c r="Q92" s="85"/>
      <c r="R92" s="85"/>
      <c r="S92" s="85"/>
      <c r="T92" s="85"/>
      <c r="U92" s="85"/>
      <c r="V92" s="85"/>
    </row>
    <row r="93" spans="1:22" ht="18.399999999999999" customHeight="1">
      <c r="A93" s="116" t="s">
        <v>147</v>
      </c>
      <c r="B93" s="117"/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7"/>
      <c r="N93" s="117"/>
      <c r="O93" s="117"/>
      <c r="P93" s="117"/>
      <c r="Q93" s="117"/>
      <c r="R93" s="117"/>
      <c r="S93" s="117"/>
      <c r="T93" s="117"/>
      <c r="U93" s="117"/>
      <c r="V93" s="117"/>
    </row>
    <row r="94" spans="1:22" ht="72">
      <c r="A94" s="86">
        <v>30</v>
      </c>
      <c r="B94" s="87">
        <v>30</v>
      </c>
      <c r="C94" s="88" t="s">
        <v>90</v>
      </c>
      <c r="D94" s="89" t="s">
        <v>129</v>
      </c>
      <c r="E94" s="90">
        <v>13.69</v>
      </c>
      <c r="F94" s="91">
        <v>13.69</v>
      </c>
      <c r="G94" s="90"/>
      <c r="H94" s="90" t="s">
        <v>130</v>
      </c>
      <c r="I94" s="90">
        <v>1</v>
      </c>
      <c r="J94" s="90"/>
      <c r="K94" s="90" t="s">
        <v>131</v>
      </c>
      <c r="L94" s="91">
        <v>15</v>
      </c>
      <c r="M94" s="91"/>
      <c r="N94" s="91" t="s">
        <v>79</v>
      </c>
      <c r="O94" s="91"/>
      <c r="P94" s="91"/>
      <c r="Q94" s="91"/>
      <c r="R94" s="91"/>
      <c r="S94" s="91"/>
      <c r="T94" s="91"/>
      <c r="U94" s="91"/>
      <c r="V94" s="91"/>
    </row>
    <row r="95" spans="1:22" ht="19.350000000000001" customHeight="1">
      <c r="A95" s="118" t="s">
        <v>233</v>
      </c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</row>
    <row r="96" spans="1:22" ht="72">
      <c r="A96" s="80">
        <v>31</v>
      </c>
      <c r="B96" s="81">
        <v>31</v>
      </c>
      <c r="C96" s="82" t="s">
        <v>72</v>
      </c>
      <c r="D96" s="83" t="s">
        <v>73</v>
      </c>
      <c r="E96" s="84">
        <v>508.07</v>
      </c>
      <c r="F96" s="85" t="s">
        <v>74</v>
      </c>
      <c r="G96" s="84">
        <v>1.03</v>
      </c>
      <c r="H96" s="84" t="s">
        <v>75</v>
      </c>
      <c r="I96" s="84" t="s">
        <v>76</v>
      </c>
      <c r="J96" s="84"/>
      <c r="K96" s="84" t="s">
        <v>77</v>
      </c>
      <c r="L96" s="85" t="s">
        <v>78</v>
      </c>
      <c r="M96" s="85"/>
      <c r="N96" s="85" t="s">
        <v>79</v>
      </c>
      <c r="O96" s="85"/>
      <c r="P96" s="85"/>
      <c r="Q96" s="85"/>
      <c r="R96" s="85"/>
      <c r="S96" s="85"/>
      <c r="T96" s="85"/>
      <c r="U96" s="85"/>
      <c r="V96" s="85"/>
    </row>
    <row r="97" spans="1:22" ht="18.399999999999999" customHeight="1">
      <c r="A97" s="116" t="s">
        <v>234</v>
      </c>
      <c r="B97" s="117"/>
      <c r="C97" s="117"/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</row>
    <row r="98" spans="1:22" ht="72">
      <c r="A98" s="86">
        <v>32</v>
      </c>
      <c r="B98" s="87">
        <v>32</v>
      </c>
      <c r="C98" s="88" t="s">
        <v>72</v>
      </c>
      <c r="D98" s="89" t="s">
        <v>156</v>
      </c>
      <c r="E98" s="90">
        <v>508.07</v>
      </c>
      <c r="F98" s="91" t="s">
        <v>74</v>
      </c>
      <c r="G98" s="90">
        <v>1.03</v>
      </c>
      <c r="H98" s="90" t="s">
        <v>157</v>
      </c>
      <c r="I98" s="90" t="s">
        <v>158</v>
      </c>
      <c r="J98" s="90"/>
      <c r="K98" s="90" t="s">
        <v>159</v>
      </c>
      <c r="L98" s="91" t="s">
        <v>160</v>
      </c>
      <c r="M98" s="91"/>
      <c r="N98" s="91" t="s">
        <v>79</v>
      </c>
      <c r="O98" s="91"/>
      <c r="P98" s="91"/>
      <c r="Q98" s="91"/>
      <c r="R98" s="91"/>
      <c r="S98" s="91"/>
      <c r="T98" s="91"/>
      <c r="U98" s="91"/>
      <c r="V98" s="91"/>
    </row>
    <row r="99" spans="1:22" ht="19.350000000000001" customHeight="1">
      <c r="A99" s="118" t="s">
        <v>235</v>
      </c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</row>
    <row r="100" spans="1:22" ht="18.399999999999999" customHeight="1">
      <c r="A100" s="116" t="s">
        <v>236</v>
      </c>
      <c r="B100" s="117"/>
      <c r="C100" s="117"/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  <c r="P100" s="117"/>
      <c r="Q100" s="117"/>
      <c r="R100" s="117"/>
      <c r="S100" s="117"/>
      <c r="T100" s="117"/>
      <c r="U100" s="117"/>
      <c r="V100" s="117"/>
    </row>
    <row r="101" spans="1:22" ht="60">
      <c r="A101" s="80">
        <v>33</v>
      </c>
      <c r="B101" s="81">
        <v>33</v>
      </c>
      <c r="C101" s="82" t="s">
        <v>237</v>
      </c>
      <c r="D101" s="83" t="s">
        <v>238</v>
      </c>
      <c r="E101" s="84">
        <v>1170.06</v>
      </c>
      <c r="F101" s="85">
        <v>1094.5</v>
      </c>
      <c r="G101" s="84" t="s">
        <v>239</v>
      </c>
      <c r="H101" s="84" t="s">
        <v>240</v>
      </c>
      <c r="I101" s="84">
        <v>11</v>
      </c>
      <c r="J101" s="84">
        <v>1</v>
      </c>
      <c r="K101" s="84" t="s">
        <v>241</v>
      </c>
      <c r="L101" s="85">
        <v>121</v>
      </c>
      <c r="M101" s="85"/>
      <c r="N101" s="85" t="s">
        <v>79</v>
      </c>
      <c r="O101" s="85"/>
      <c r="P101" s="85"/>
      <c r="Q101" s="85"/>
      <c r="R101" s="85"/>
      <c r="S101" s="85"/>
      <c r="T101" s="85"/>
      <c r="U101" s="85"/>
      <c r="V101" s="85" t="s">
        <v>242</v>
      </c>
    </row>
    <row r="102" spans="1:22" ht="72">
      <c r="A102" s="80">
        <v>34</v>
      </c>
      <c r="B102" s="81">
        <v>34</v>
      </c>
      <c r="C102" s="82" t="s">
        <v>148</v>
      </c>
      <c r="D102" s="83" t="s">
        <v>96</v>
      </c>
      <c r="E102" s="84">
        <v>3759.44</v>
      </c>
      <c r="F102" s="85" t="s">
        <v>149</v>
      </c>
      <c r="G102" s="84">
        <v>10.32</v>
      </c>
      <c r="H102" s="84" t="s">
        <v>150</v>
      </c>
      <c r="I102" s="84" t="s">
        <v>151</v>
      </c>
      <c r="J102" s="84"/>
      <c r="K102" s="84" t="s">
        <v>152</v>
      </c>
      <c r="L102" s="85" t="s">
        <v>153</v>
      </c>
      <c r="M102" s="85"/>
      <c r="N102" s="85" t="s">
        <v>79</v>
      </c>
      <c r="O102" s="85"/>
      <c r="P102" s="85"/>
      <c r="Q102" s="85"/>
      <c r="R102" s="85"/>
      <c r="S102" s="85"/>
      <c r="T102" s="85"/>
      <c r="U102" s="85"/>
      <c r="V102" s="85">
        <v>1</v>
      </c>
    </row>
    <row r="103" spans="1:22" ht="96">
      <c r="A103" s="80">
        <v>35</v>
      </c>
      <c r="B103" s="81">
        <v>35</v>
      </c>
      <c r="C103" s="82" t="s">
        <v>243</v>
      </c>
      <c r="D103" s="83" t="s">
        <v>166</v>
      </c>
      <c r="E103" s="84">
        <v>2435.67</v>
      </c>
      <c r="F103" s="85" t="s">
        <v>244</v>
      </c>
      <c r="G103" s="84" t="s">
        <v>245</v>
      </c>
      <c r="H103" s="84" t="s">
        <v>246</v>
      </c>
      <c r="I103" s="84" t="s">
        <v>247</v>
      </c>
      <c r="J103" s="84"/>
      <c r="K103" s="84" t="s">
        <v>248</v>
      </c>
      <c r="L103" s="85" t="s">
        <v>249</v>
      </c>
      <c r="M103" s="85"/>
      <c r="N103" s="85" t="s">
        <v>79</v>
      </c>
      <c r="O103" s="85"/>
      <c r="P103" s="85"/>
      <c r="Q103" s="85"/>
      <c r="R103" s="85"/>
      <c r="S103" s="85"/>
      <c r="T103" s="85"/>
      <c r="U103" s="85"/>
      <c r="V103" s="85">
        <v>1</v>
      </c>
    </row>
    <row r="104" spans="1:22" ht="72">
      <c r="A104" s="86">
        <v>36</v>
      </c>
      <c r="B104" s="87">
        <v>36</v>
      </c>
      <c r="C104" s="88" t="s">
        <v>139</v>
      </c>
      <c r="D104" s="89" t="s">
        <v>96</v>
      </c>
      <c r="E104" s="90">
        <v>2250.2399999999998</v>
      </c>
      <c r="F104" s="91" t="s">
        <v>140</v>
      </c>
      <c r="G104" s="90" t="s">
        <v>141</v>
      </c>
      <c r="H104" s="90" t="s">
        <v>142</v>
      </c>
      <c r="I104" s="90" t="s">
        <v>143</v>
      </c>
      <c r="J104" s="90"/>
      <c r="K104" s="90" t="s">
        <v>144</v>
      </c>
      <c r="L104" s="91" t="s">
        <v>145</v>
      </c>
      <c r="M104" s="91"/>
      <c r="N104" s="91" t="s">
        <v>79</v>
      </c>
      <c r="O104" s="91"/>
      <c r="P104" s="91"/>
      <c r="Q104" s="91"/>
      <c r="R104" s="91"/>
      <c r="S104" s="91"/>
      <c r="T104" s="91"/>
      <c r="U104" s="91"/>
      <c r="V104" s="91"/>
    </row>
    <row r="105" spans="1:22" ht="36">
      <c r="A105" s="112" t="s">
        <v>250</v>
      </c>
      <c r="B105" s="113"/>
      <c r="C105" s="113"/>
      <c r="D105" s="113"/>
      <c r="E105" s="113"/>
      <c r="F105" s="113"/>
      <c r="G105" s="113"/>
      <c r="H105" s="92">
        <v>3430</v>
      </c>
      <c r="I105" s="92" t="s">
        <v>251</v>
      </c>
      <c r="J105" s="92" t="s">
        <v>252</v>
      </c>
      <c r="K105" s="92">
        <v>22973</v>
      </c>
      <c r="L105" s="92" t="s">
        <v>253</v>
      </c>
      <c r="M105" s="92"/>
      <c r="N105" s="92"/>
      <c r="O105" s="92"/>
      <c r="P105" s="92"/>
      <c r="Q105" s="92"/>
      <c r="R105" s="92"/>
      <c r="S105" s="92"/>
      <c r="T105" s="92"/>
      <c r="U105" s="92"/>
      <c r="V105" s="92" t="s">
        <v>254</v>
      </c>
    </row>
    <row r="106" spans="1:22">
      <c r="A106" s="112" t="s">
        <v>255</v>
      </c>
      <c r="B106" s="113"/>
      <c r="C106" s="113"/>
      <c r="D106" s="113"/>
      <c r="E106" s="113"/>
      <c r="F106" s="113"/>
      <c r="G106" s="113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</row>
    <row r="107" spans="1:22">
      <c r="A107" s="112" t="s">
        <v>256</v>
      </c>
      <c r="B107" s="113"/>
      <c r="C107" s="113"/>
      <c r="D107" s="113"/>
      <c r="E107" s="113"/>
      <c r="F107" s="113"/>
      <c r="G107" s="113"/>
      <c r="H107" s="92">
        <v>953</v>
      </c>
      <c r="I107" s="92"/>
      <c r="J107" s="92"/>
      <c r="K107" s="92">
        <v>10498</v>
      </c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</row>
    <row r="108" spans="1:22">
      <c r="A108" s="112" t="s">
        <v>257</v>
      </c>
      <c r="B108" s="113"/>
      <c r="C108" s="113"/>
      <c r="D108" s="113"/>
      <c r="E108" s="113"/>
      <c r="F108" s="113"/>
      <c r="G108" s="113"/>
      <c r="H108" s="92">
        <v>2141</v>
      </c>
      <c r="I108" s="92"/>
      <c r="J108" s="92"/>
      <c r="K108" s="92">
        <v>10863</v>
      </c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</row>
    <row r="109" spans="1:22">
      <c r="A109" s="112" t="s">
        <v>258</v>
      </c>
      <c r="B109" s="113"/>
      <c r="C109" s="113"/>
      <c r="D109" s="113"/>
      <c r="E109" s="113"/>
      <c r="F109" s="113"/>
      <c r="G109" s="113"/>
      <c r="H109" s="92">
        <v>357</v>
      </c>
      <c r="I109" s="92"/>
      <c r="J109" s="92"/>
      <c r="K109" s="92">
        <v>1848</v>
      </c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</row>
    <row r="110" spans="1:22">
      <c r="A110" s="114" t="s">
        <v>259</v>
      </c>
      <c r="B110" s="115"/>
      <c r="C110" s="115"/>
      <c r="D110" s="115"/>
      <c r="E110" s="115"/>
      <c r="F110" s="115"/>
      <c r="G110" s="115"/>
      <c r="H110" s="93">
        <v>917</v>
      </c>
      <c r="I110" s="93"/>
      <c r="J110" s="93"/>
      <c r="K110" s="93">
        <v>8608</v>
      </c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</row>
    <row r="111" spans="1:22">
      <c r="A111" s="114" t="s">
        <v>260</v>
      </c>
      <c r="B111" s="115"/>
      <c r="C111" s="115"/>
      <c r="D111" s="115"/>
      <c r="E111" s="115"/>
      <c r="F111" s="115"/>
      <c r="G111" s="115"/>
      <c r="H111" s="93">
        <v>586</v>
      </c>
      <c r="I111" s="93"/>
      <c r="J111" s="93"/>
      <c r="K111" s="93">
        <v>5166</v>
      </c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</row>
    <row r="112" spans="1:22">
      <c r="A112" s="114" t="s">
        <v>261</v>
      </c>
      <c r="B112" s="115"/>
      <c r="C112" s="115"/>
      <c r="D112" s="115"/>
      <c r="E112" s="115"/>
      <c r="F112" s="115"/>
      <c r="G112" s="115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</row>
    <row r="113" spans="1:22" ht="30" customHeight="1">
      <c r="A113" s="112" t="s">
        <v>262</v>
      </c>
      <c r="B113" s="113"/>
      <c r="C113" s="113"/>
      <c r="D113" s="113"/>
      <c r="E113" s="113"/>
      <c r="F113" s="113"/>
      <c r="G113" s="113"/>
      <c r="H113" s="92">
        <v>3619</v>
      </c>
      <c r="I113" s="92"/>
      <c r="J113" s="92"/>
      <c r="K113" s="92">
        <v>26472</v>
      </c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</row>
    <row r="114" spans="1:22" ht="30" customHeight="1">
      <c r="A114" s="112" t="s">
        <v>263</v>
      </c>
      <c r="B114" s="113"/>
      <c r="C114" s="113"/>
      <c r="D114" s="113"/>
      <c r="E114" s="113"/>
      <c r="F114" s="113"/>
      <c r="G114" s="113"/>
      <c r="H114" s="92">
        <v>37</v>
      </c>
      <c r="I114" s="92"/>
      <c r="J114" s="92"/>
      <c r="K114" s="92">
        <v>390</v>
      </c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</row>
    <row r="115" spans="1:22">
      <c r="A115" s="112" t="s">
        <v>264</v>
      </c>
      <c r="B115" s="113"/>
      <c r="C115" s="113"/>
      <c r="D115" s="113"/>
      <c r="E115" s="113"/>
      <c r="F115" s="113"/>
      <c r="G115" s="113"/>
      <c r="H115" s="92">
        <v>16</v>
      </c>
      <c r="I115" s="92"/>
      <c r="J115" s="92"/>
      <c r="K115" s="92">
        <v>73</v>
      </c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</row>
    <row r="116" spans="1:22" ht="30" customHeight="1">
      <c r="A116" s="112" t="s">
        <v>265</v>
      </c>
      <c r="B116" s="113"/>
      <c r="C116" s="113"/>
      <c r="D116" s="113"/>
      <c r="E116" s="113"/>
      <c r="F116" s="113"/>
      <c r="G116" s="113"/>
      <c r="H116" s="92">
        <v>968</v>
      </c>
      <c r="I116" s="92"/>
      <c r="J116" s="92"/>
      <c r="K116" s="92">
        <v>6941</v>
      </c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</row>
    <row r="117" spans="1:22">
      <c r="A117" s="112" t="s">
        <v>266</v>
      </c>
      <c r="B117" s="113"/>
      <c r="C117" s="113"/>
      <c r="D117" s="113"/>
      <c r="E117" s="113"/>
      <c r="F117" s="113"/>
      <c r="G117" s="113"/>
      <c r="H117" s="92">
        <v>293</v>
      </c>
      <c r="I117" s="92"/>
      <c r="J117" s="92"/>
      <c r="K117" s="92">
        <v>2871</v>
      </c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</row>
    <row r="118" spans="1:22">
      <c r="A118" s="112" t="s">
        <v>267</v>
      </c>
      <c r="B118" s="113"/>
      <c r="C118" s="113"/>
      <c r="D118" s="113"/>
      <c r="E118" s="113"/>
      <c r="F118" s="113"/>
      <c r="G118" s="113"/>
      <c r="H118" s="92">
        <v>4933</v>
      </c>
      <c r="I118" s="92"/>
      <c r="J118" s="92"/>
      <c r="K118" s="92">
        <v>36747</v>
      </c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</row>
    <row r="119" spans="1:22" ht="30" customHeight="1">
      <c r="A119" s="112" t="s">
        <v>268</v>
      </c>
      <c r="B119" s="113"/>
      <c r="C119" s="113"/>
      <c r="D119" s="113"/>
      <c r="E119" s="113"/>
      <c r="F119" s="113"/>
      <c r="G119" s="113"/>
      <c r="H119" s="92">
        <v>489.94</v>
      </c>
      <c r="I119" s="92"/>
      <c r="J119" s="92"/>
      <c r="K119" s="92">
        <v>2650.25</v>
      </c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</row>
    <row r="120" spans="1:22">
      <c r="A120" s="114" t="s">
        <v>269</v>
      </c>
      <c r="B120" s="115"/>
      <c r="C120" s="115"/>
      <c r="D120" s="115"/>
      <c r="E120" s="115"/>
      <c r="F120" s="115"/>
      <c r="G120" s="115"/>
      <c r="H120" s="93">
        <v>5422.94</v>
      </c>
      <c r="I120" s="93"/>
      <c r="J120" s="93"/>
      <c r="K120" s="93">
        <v>39397.25</v>
      </c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</row>
    <row r="121" spans="1:22">
      <c r="A121" s="50"/>
      <c r="B121" s="39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</row>
    <row r="122" spans="1:22">
      <c r="A122" s="50"/>
      <c r="B122" s="39"/>
      <c r="C122" s="73" t="s">
        <v>61</v>
      </c>
      <c r="D122" s="48"/>
      <c r="E122" s="48"/>
      <c r="F122" s="48"/>
      <c r="G122" s="48"/>
      <c r="H122" s="74">
        <f>IF(ISBLANK(Y30),"",ROUND(Z30/Y30,2)*100)</f>
        <v>96</v>
      </c>
      <c r="I122" s="48"/>
      <c r="J122" s="48"/>
      <c r="K122" s="74">
        <f>IF(ISBLANK(Y31),"",ROUND(Z31/Y31,2)*100)</f>
        <v>82</v>
      </c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</row>
    <row r="123" spans="1:22">
      <c r="A123" s="50"/>
      <c r="B123" s="39"/>
      <c r="C123" s="73" t="s">
        <v>62</v>
      </c>
      <c r="D123" s="48"/>
      <c r="E123" s="48"/>
      <c r="F123" s="48"/>
      <c r="G123" s="48"/>
      <c r="H123" s="45">
        <f>IF(ISBLANK(Y30),"",ROUND(AA30/Y30,2)*100)</f>
        <v>61</v>
      </c>
      <c r="I123" s="48"/>
      <c r="J123" s="48"/>
      <c r="K123" s="45">
        <f>IF(ISBLANK(Y31),"",ROUND(AA31/Y31,2)*100)</f>
        <v>49</v>
      </c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</row>
    <row r="124" spans="1:22">
      <c r="A124" s="28"/>
      <c r="B124" s="28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</row>
    <row r="125" spans="1:22">
      <c r="B125" s="75" t="s">
        <v>491</v>
      </c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</row>
    <row r="126" spans="1:22">
      <c r="B126" s="3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</row>
    <row r="127" spans="1:22">
      <c r="B127" s="75" t="s">
        <v>69</v>
      </c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</row>
    <row r="128" spans="1:22">
      <c r="B128" s="46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</row>
    <row r="130" spans="3:7">
      <c r="C130" s="49"/>
      <c r="D130" s="49"/>
      <c r="E130" s="49"/>
      <c r="F130" s="49"/>
      <c r="G130" s="49"/>
    </row>
    <row r="131" spans="3:7">
      <c r="C131" s="49"/>
      <c r="D131" s="49"/>
      <c r="E131" s="49"/>
      <c r="F131" s="49"/>
      <c r="G131" s="49"/>
    </row>
    <row r="132" spans="3:7">
      <c r="C132" s="49"/>
      <c r="D132" s="49"/>
      <c r="E132" s="49"/>
      <c r="F132" s="49"/>
      <c r="G132" s="49"/>
    </row>
    <row r="133" spans="3:7">
      <c r="C133" s="49"/>
      <c r="D133" s="49"/>
      <c r="E133" s="49"/>
      <c r="F133" s="49"/>
      <c r="G133" s="49"/>
    </row>
    <row r="134" spans="3:7">
      <c r="C134" s="49"/>
      <c r="D134" s="49"/>
      <c r="E134" s="49"/>
      <c r="F134" s="49"/>
      <c r="G134" s="49"/>
    </row>
    <row r="135" spans="3:7">
      <c r="C135" s="49"/>
      <c r="D135" s="49"/>
      <c r="E135" s="49"/>
      <c r="F135" s="49"/>
      <c r="G135" s="49"/>
    </row>
    <row r="136" spans="3:7">
      <c r="C136" s="49"/>
      <c r="D136" s="49"/>
      <c r="E136" s="49"/>
      <c r="F136" s="49"/>
      <c r="G136" s="49"/>
    </row>
    <row r="137" spans="3:7">
      <c r="C137" s="49"/>
      <c r="D137" s="49"/>
      <c r="E137" s="49"/>
      <c r="F137" s="49"/>
      <c r="G137" s="49"/>
    </row>
    <row r="138" spans="3:7">
      <c r="C138" s="49"/>
      <c r="D138" s="49"/>
      <c r="E138" s="49"/>
      <c r="F138" s="49"/>
      <c r="G138" s="49"/>
    </row>
    <row r="139" spans="3:7">
      <c r="C139" s="49"/>
      <c r="D139" s="49"/>
      <c r="E139" s="49"/>
      <c r="F139" s="49"/>
      <c r="G139" s="49"/>
    </row>
    <row r="140" spans="3:7">
      <c r="C140" s="49"/>
      <c r="D140" s="49"/>
      <c r="E140" s="49"/>
      <c r="F140" s="49"/>
      <c r="G140" s="49"/>
    </row>
    <row r="141" spans="3:7">
      <c r="C141" s="49"/>
      <c r="D141" s="49"/>
      <c r="E141" s="49"/>
      <c r="F141" s="49"/>
      <c r="G141" s="49"/>
    </row>
  </sheetData>
  <mergeCells count="77">
    <mergeCell ref="L17:V17"/>
    <mergeCell ref="H19:I19"/>
    <mergeCell ref="J19:K19"/>
    <mergeCell ref="H31:I31"/>
    <mergeCell ref="K31:L31"/>
    <mergeCell ref="B21:V21"/>
    <mergeCell ref="B22:V22"/>
    <mergeCell ref="B23:V23"/>
    <mergeCell ref="H26:J26"/>
    <mergeCell ref="H30:I30"/>
    <mergeCell ref="K27:L27"/>
    <mergeCell ref="K30:L30"/>
    <mergeCell ref="H28:I28"/>
    <mergeCell ref="H29:I29"/>
    <mergeCell ref="K28:L28"/>
    <mergeCell ref="K29:L29"/>
    <mergeCell ref="A36:B36"/>
    <mergeCell ref="B37:B38"/>
    <mergeCell ref="A37:A38"/>
    <mergeCell ref="H17:I18"/>
    <mergeCell ref="J17:K18"/>
    <mergeCell ref="K37:K38"/>
    <mergeCell ref="H36:J36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  <mergeCell ref="A65:V65"/>
    <mergeCell ref="A40:V40"/>
    <mergeCell ref="A41:V41"/>
    <mergeCell ref="A43:V43"/>
    <mergeCell ref="A46:V46"/>
    <mergeCell ref="A50:V50"/>
    <mergeCell ref="A52:V52"/>
    <mergeCell ref="A53:V53"/>
    <mergeCell ref="A56:V56"/>
    <mergeCell ref="A60:V60"/>
    <mergeCell ref="A61:V61"/>
    <mergeCell ref="A64:V64"/>
    <mergeCell ref="A87:V87"/>
    <mergeCell ref="A67:V67"/>
    <mergeCell ref="A68:V68"/>
    <mergeCell ref="A70:V70"/>
    <mergeCell ref="A71:V71"/>
    <mergeCell ref="A76:V76"/>
    <mergeCell ref="A77:V77"/>
    <mergeCell ref="A79:V79"/>
    <mergeCell ref="A80:V80"/>
    <mergeCell ref="A82:V82"/>
    <mergeCell ref="A84:V84"/>
    <mergeCell ref="A85:V85"/>
    <mergeCell ref="A111:G111"/>
    <mergeCell ref="A93:V93"/>
    <mergeCell ref="A95:V95"/>
    <mergeCell ref="A97:V97"/>
    <mergeCell ref="A99:V99"/>
    <mergeCell ref="A100:V100"/>
    <mergeCell ref="A105:G105"/>
    <mergeCell ref="A106:G106"/>
    <mergeCell ref="A107:G107"/>
    <mergeCell ref="A108:G108"/>
    <mergeCell ref="A109:G109"/>
    <mergeCell ref="A110:G110"/>
    <mergeCell ref="A118:G118"/>
    <mergeCell ref="A119:G119"/>
    <mergeCell ref="A120:G120"/>
    <mergeCell ref="A112:G112"/>
    <mergeCell ref="A113:G113"/>
    <mergeCell ref="A114:G114"/>
    <mergeCell ref="A115:G115"/>
    <mergeCell ref="A116:G116"/>
    <mergeCell ref="A117:G117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2:W98"/>
  <sheetViews>
    <sheetView showGridLines="0" topLeftCell="A6" zoomScaleNormal="100" workbookViewId="0">
      <selection activeCell="A27" sqref="A27:A29"/>
    </sheetView>
  </sheetViews>
  <sheetFormatPr defaultColWidth="9.140625" defaultRowHeight="12.75"/>
  <cols>
    <col min="1" max="1" width="6" style="24" customWidth="1"/>
    <col min="2" max="2" width="16" style="24" customWidth="1"/>
    <col min="3" max="3" width="33.5703125" style="24" customWidth="1"/>
    <col min="4" max="6" width="11.5703125" style="24" customWidth="1"/>
    <col min="7" max="7" width="12.7109375" style="24" customWidth="1"/>
    <col min="8" max="10" width="11.5703125" style="24" customWidth="1"/>
    <col min="11" max="11" width="12.7109375" style="24" customWidth="1"/>
    <col min="12" max="12" width="12.7109375" style="24" hidden="1" customWidth="1"/>
    <col min="13" max="13" width="11.28515625" style="24" customWidth="1"/>
    <col min="14" max="14" width="15.28515625" style="24" customWidth="1"/>
    <col min="15" max="16" width="9.140625" style="24" hidden="1" customWidth="1"/>
    <col min="17" max="16384" width="9.140625" style="24"/>
  </cols>
  <sheetData>
    <row r="2" spans="1:23" s="25" customFormat="1">
      <c r="A2" s="30" t="s">
        <v>270</v>
      </c>
      <c r="B2" s="29"/>
      <c r="C2" s="29"/>
      <c r="D2" s="29"/>
      <c r="L2" s="52"/>
    </row>
    <row r="3" spans="1:23" s="25" customFormat="1">
      <c r="A3" s="28"/>
      <c r="B3" s="29"/>
      <c r="C3" s="29"/>
      <c r="D3" s="29"/>
      <c r="L3" s="52"/>
    </row>
    <row r="4" spans="1:23" s="25" customFormat="1">
      <c r="A4" s="30" t="s">
        <v>2</v>
      </c>
      <c r="B4" s="29"/>
      <c r="C4" s="29"/>
      <c r="D4" s="29"/>
      <c r="L4" s="52"/>
    </row>
    <row r="5" spans="1:23" s="25" customFormat="1" ht="15">
      <c r="A5" s="155" t="s">
        <v>36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2">
      <c r="A6" s="142" t="s">
        <v>33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2">
      <c r="A7" s="142" t="s">
        <v>67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2">
      <c r="A8" s="151" t="s">
        <v>3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>
      <c r="L9" s="52"/>
    </row>
    <row r="10" spans="1:23" s="25" customFormat="1" ht="12.75" customHeight="1">
      <c r="G10" s="156" t="s">
        <v>19</v>
      </c>
      <c r="H10" s="157"/>
      <c r="I10" s="157"/>
      <c r="J10" s="156" t="s">
        <v>20</v>
      </c>
      <c r="K10" s="157"/>
      <c r="L10" s="157"/>
      <c r="M10" s="158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>
      <c r="D11" s="28" t="s">
        <v>4</v>
      </c>
      <c r="G11" s="137">
        <f>5422.94/1000</f>
        <v>5.4229399999999996</v>
      </c>
      <c r="H11" s="138"/>
      <c r="I11" s="55" t="s">
        <v>5</v>
      </c>
      <c r="J11" s="139">
        <f>39397.25/1000</f>
        <v>39.39725</v>
      </c>
      <c r="K11" s="140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>
      <c r="D12" s="37" t="s">
        <v>34</v>
      </c>
      <c r="F12" s="38"/>
      <c r="G12" s="137">
        <f>0/1000</f>
        <v>0</v>
      </c>
      <c r="H12" s="138"/>
      <c r="I12" s="55" t="s">
        <v>5</v>
      </c>
      <c r="J12" s="139">
        <f>0/1000</f>
        <v>0</v>
      </c>
      <c r="K12" s="140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>
      <c r="D13" s="37" t="s">
        <v>35</v>
      </c>
      <c r="F13" s="38"/>
      <c r="G13" s="159">
        <f>0/1000</f>
        <v>0</v>
      </c>
      <c r="H13" s="160"/>
      <c r="I13" s="55" t="s">
        <v>5</v>
      </c>
      <c r="J13" s="139">
        <f>0/1000</f>
        <v>0</v>
      </c>
      <c r="K13" s="140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>
      <c r="D14" s="28" t="s">
        <v>6</v>
      </c>
      <c r="G14" s="137">
        <f>(O14+O15)/1000</f>
        <v>8.5110000000000005E-2</v>
      </c>
      <c r="H14" s="138"/>
      <c r="I14" s="55" t="s">
        <v>7</v>
      </c>
      <c r="J14" s="139">
        <f>(P14+P15)/1000</f>
        <v>8.5110000000000005E-2</v>
      </c>
      <c r="K14" s="140"/>
      <c r="L14" s="58">
        <v>932</v>
      </c>
      <c r="M14" s="35" t="s">
        <v>7</v>
      </c>
      <c r="N14" s="57"/>
      <c r="O14" s="26">
        <v>83.38</v>
      </c>
      <c r="P14" s="27">
        <v>83.38</v>
      </c>
      <c r="Q14" s="57"/>
      <c r="R14" s="57"/>
      <c r="S14" s="57"/>
      <c r="T14" s="57"/>
      <c r="U14" s="57"/>
      <c r="V14" s="57"/>
      <c r="W14" s="31"/>
    </row>
    <row r="15" spans="1:23" s="25" customFormat="1">
      <c r="D15" s="28" t="s">
        <v>8</v>
      </c>
      <c r="G15" s="163">
        <f>953/1000</f>
        <v>0.95299999999999996</v>
      </c>
      <c r="H15" s="164"/>
      <c r="I15" s="55" t="s">
        <v>5</v>
      </c>
      <c r="J15" s="139">
        <f>10498/1000</f>
        <v>10.497999999999999</v>
      </c>
      <c r="K15" s="140"/>
      <c r="L15" s="59">
        <v>10262</v>
      </c>
      <c r="M15" s="35" t="s">
        <v>5</v>
      </c>
      <c r="N15" s="57"/>
      <c r="O15" s="26">
        <v>1.73</v>
      </c>
      <c r="P15" s="27">
        <v>1.73</v>
      </c>
      <c r="Q15" s="57"/>
      <c r="R15" s="57"/>
      <c r="S15" s="57"/>
      <c r="T15" s="57"/>
      <c r="U15" s="57"/>
      <c r="V15" s="57"/>
      <c r="W15" s="31"/>
    </row>
    <row r="16" spans="1:23" s="25" customFormat="1">
      <c r="F16" s="29"/>
      <c r="G16" s="40"/>
      <c r="H16" s="40"/>
      <c r="I16" s="41"/>
      <c r="J16" s="60"/>
      <c r="K16" s="60"/>
      <c r="L16" s="58">
        <v>21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>
      <c r="B17" s="29"/>
      <c r="C17" s="29"/>
      <c r="D17" s="29"/>
      <c r="F17" s="38"/>
      <c r="G17" s="43"/>
      <c r="H17" s="43"/>
      <c r="I17" s="44"/>
      <c r="J17" s="45"/>
      <c r="K17" s="45"/>
      <c r="L17" s="59">
        <v>236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5" thickBot="1">
      <c r="A19" s="46"/>
      <c r="L19" s="52"/>
    </row>
    <row r="20" spans="1:23" s="33" customFormat="1" ht="23.25" customHeight="1" thickBot="1">
      <c r="A20" s="124" t="s">
        <v>9</v>
      </c>
      <c r="B20" s="124" t="s">
        <v>0</v>
      </c>
      <c r="C20" s="124" t="s">
        <v>21</v>
      </c>
      <c r="D20" s="62" t="s">
        <v>22</v>
      </c>
      <c r="E20" s="124" t="s">
        <v>23</v>
      </c>
      <c r="F20" s="165" t="s">
        <v>24</v>
      </c>
      <c r="G20" s="166"/>
      <c r="H20" s="165" t="s">
        <v>25</v>
      </c>
      <c r="I20" s="169"/>
      <c r="J20" s="169"/>
      <c r="K20" s="166"/>
      <c r="L20" s="63"/>
      <c r="M20" s="124" t="s">
        <v>26</v>
      </c>
      <c r="N20" s="124" t="s">
        <v>27</v>
      </c>
    </row>
    <row r="21" spans="1:23" s="33" customFormat="1" ht="19.5" customHeight="1" thickBot="1">
      <c r="A21" s="152"/>
      <c r="B21" s="152"/>
      <c r="C21" s="152"/>
      <c r="D21" s="124" t="s">
        <v>32</v>
      </c>
      <c r="E21" s="152"/>
      <c r="F21" s="167"/>
      <c r="G21" s="168"/>
      <c r="H21" s="161" t="s">
        <v>28</v>
      </c>
      <c r="I21" s="162"/>
      <c r="J21" s="161" t="s">
        <v>29</v>
      </c>
      <c r="K21" s="162"/>
      <c r="L21" s="64"/>
      <c r="M21" s="152"/>
      <c r="N21" s="152"/>
    </row>
    <row r="22" spans="1:23" s="33" customFormat="1" ht="19.5" customHeight="1">
      <c r="A22" s="152"/>
      <c r="B22" s="152"/>
      <c r="C22" s="152"/>
      <c r="D22" s="152"/>
      <c r="E22" s="152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152"/>
      <c r="N22" s="152"/>
    </row>
    <row r="23" spans="1:23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>
      <c r="A24" s="153" t="s">
        <v>271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</row>
    <row r="25" spans="1:23" ht="19.350000000000001" customHeight="1">
      <c r="A25" s="118" t="s">
        <v>272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</row>
    <row r="26" spans="1:23" s="29" customFormat="1" ht="24">
      <c r="A26" s="94">
        <v>1</v>
      </c>
      <c r="B26" s="95" t="s">
        <v>273</v>
      </c>
      <c r="C26" s="82" t="s">
        <v>274</v>
      </c>
      <c r="D26" s="96" t="s">
        <v>275</v>
      </c>
      <c r="E26" s="97">
        <v>10.08</v>
      </c>
      <c r="F26" s="84" t="s">
        <v>276</v>
      </c>
      <c r="G26" s="84">
        <v>99.39</v>
      </c>
      <c r="H26" s="98"/>
      <c r="I26" s="98"/>
      <c r="J26" s="84" t="s">
        <v>277</v>
      </c>
      <c r="K26" s="84">
        <v>1095.49</v>
      </c>
      <c r="L26" s="99"/>
      <c r="M26" s="98">
        <f t="shared" ref="M26:M36" si="0">IF(ISNUMBER(K26/G26),IF(NOT(K26/G26=0),K26/G26, " "), " ")</f>
        <v>11.02213502364423</v>
      </c>
      <c r="N26" s="96"/>
    </row>
    <row r="27" spans="1:23" s="29" customFormat="1" ht="24">
      <c r="A27" s="94">
        <v>2</v>
      </c>
      <c r="B27" s="95" t="s">
        <v>278</v>
      </c>
      <c r="C27" s="82" t="s">
        <v>279</v>
      </c>
      <c r="D27" s="96" t="s">
        <v>275</v>
      </c>
      <c r="E27" s="97">
        <v>1.1000000000000001</v>
      </c>
      <c r="F27" s="84" t="s">
        <v>280</v>
      </c>
      <c r="G27" s="84">
        <v>10.95</v>
      </c>
      <c r="H27" s="98"/>
      <c r="I27" s="98"/>
      <c r="J27" s="84" t="s">
        <v>281</v>
      </c>
      <c r="K27" s="84">
        <v>120.58</v>
      </c>
      <c r="L27" s="99"/>
      <c r="M27" s="98">
        <f t="shared" si="0"/>
        <v>11.011872146118723</v>
      </c>
      <c r="N27" s="96"/>
    </row>
    <row r="28" spans="1:23" s="29" customFormat="1" ht="24">
      <c r="A28" s="94">
        <v>3</v>
      </c>
      <c r="B28" s="95" t="s">
        <v>282</v>
      </c>
      <c r="C28" s="82" t="s">
        <v>283</v>
      </c>
      <c r="D28" s="96" t="s">
        <v>275</v>
      </c>
      <c r="E28" s="97">
        <v>10.96</v>
      </c>
      <c r="F28" s="84" t="s">
        <v>284</v>
      </c>
      <c r="G28" s="84">
        <v>113.21</v>
      </c>
      <c r="H28" s="98"/>
      <c r="I28" s="98"/>
      <c r="J28" s="84" t="s">
        <v>285</v>
      </c>
      <c r="K28" s="84">
        <v>1248.47</v>
      </c>
      <c r="L28" s="99"/>
      <c r="M28" s="98">
        <f t="shared" si="0"/>
        <v>11.027912728557549</v>
      </c>
      <c r="N28" s="96"/>
    </row>
    <row r="29" spans="1:23" s="29" customFormat="1" ht="24">
      <c r="A29" s="94">
        <v>4</v>
      </c>
      <c r="B29" s="95" t="s">
        <v>286</v>
      </c>
      <c r="C29" s="82" t="s">
        <v>287</v>
      </c>
      <c r="D29" s="96" t="s">
        <v>275</v>
      </c>
      <c r="E29" s="97">
        <v>20.58</v>
      </c>
      <c r="F29" s="84" t="s">
        <v>288</v>
      </c>
      <c r="G29" s="84">
        <v>221.85</v>
      </c>
      <c r="H29" s="98"/>
      <c r="I29" s="98"/>
      <c r="J29" s="84" t="s">
        <v>289</v>
      </c>
      <c r="K29" s="84">
        <v>2446.14</v>
      </c>
      <c r="L29" s="99"/>
      <c r="M29" s="98">
        <f t="shared" si="0"/>
        <v>11.026098715348208</v>
      </c>
      <c r="N29" s="96"/>
    </row>
    <row r="30" spans="1:23" ht="24">
      <c r="A30" s="94">
        <v>5</v>
      </c>
      <c r="B30" s="95" t="s">
        <v>290</v>
      </c>
      <c r="C30" s="82" t="s">
        <v>291</v>
      </c>
      <c r="D30" s="96" t="s">
        <v>275</v>
      </c>
      <c r="E30" s="97">
        <v>6.05</v>
      </c>
      <c r="F30" s="84" t="s">
        <v>292</v>
      </c>
      <c r="G30" s="84">
        <v>66.069999999999993</v>
      </c>
      <c r="H30" s="98"/>
      <c r="I30" s="98"/>
      <c r="J30" s="84" t="s">
        <v>293</v>
      </c>
      <c r="K30" s="84">
        <v>728.06</v>
      </c>
      <c r="L30" s="99"/>
      <c r="M30" s="98">
        <f t="shared" si="0"/>
        <v>11.019524746481006</v>
      </c>
      <c r="N30" s="96"/>
    </row>
    <row r="31" spans="1:23" ht="24">
      <c r="A31" s="94">
        <v>6</v>
      </c>
      <c r="B31" s="95" t="s">
        <v>294</v>
      </c>
      <c r="C31" s="82" t="s">
        <v>295</v>
      </c>
      <c r="D31" s="96" t="s">
        <v>275</v>
      </c>
      <c r="E31" s="97">
        <v>12.16</v>
      </c>
      <c r="F31" s="84" t="s">
        <v>296</v>
      </c>
      <c r="G31" s="84">
        <v>136.19</v>
      </c>
      <c r="H31" s="98"/>
      <c r="I31" s="98"/>
      <c r="J31" s="84" t="s">
        <v>297</v>
      </c>
      <c r="K31" s="84">
        <v>1500.79</v>
      </c>
      <c r="L31" s="99"/>
      <c r="M31" s="98">
        <f t="shared" si="0"/>
        <v>11.01982524414421</v>
      </c>
      <c r="N31" s="96"/>
    </row>
    <row r="32" spans="1:23" ht="24">
      <c r="A32" s="94">
        <v>7</v>
      </c>
      <c r="B32" s="95" t="s">
        <v>298</v>
      </c>
      <c r="C32" s="82" t="s">
        <v>299</v>
      </c>
      <c r="D32" s="96" t="s">
        <v>275</v>
      </c>
      <c r="E32" s="97">
        <v>1.71</v>
      </c>
      <c r="F32" s="84" t="s">
        <v>300</v>
      </c>
      <c r="G32" s="84">
        <v>20.58</v>
      </c>
      <c r="H32" s="98"/>
      <c r="I32" s="98"/>
      <c r="J32" s="84" t="s">
        <v>301</v>
      </c>
      <c r="K32" s="84">
        <v>226.62</v>
      </c>
      <c r="L32" s="99"/>
      <c r="M32" s="98">
        <f t="shared" si="0"/>
        <v>11.011661807580175</v>
      </c>
      <c r="N32" s="96"/>
    </row>
    <row r="33" spans="1:14" ht="24">
      <c r="A33" s="94">
        <v>8</v>
      </c>
      <c r="B33" s="95" t="s">
        <v>302</v>
      </c>
      <c r="C33" s="82" t="s">
        <v>303</v>
      </c>
      <c r="D33" s="96" t="s">
        <v>275</v>
      </c>
      <c r="E33" s="97">
        <v>0.86</v>
      </c>
      <c r="F33" s="84" t="s">
        <v>304</v>
      </c>
      <c r="G33" s="84">
        <v>10.46</v>
      </c>
      <c r="H33" s="98"/>
      <c r="I33" s="98"/>
      <c r="J33" s="84" t="s">
        <v>305</v>
      </c>
      <c r="K33" s="84">
        <v>115.25</v>
      </c>
      <c r="L33" s="99"/>
      <c r="M33" s="98">
        <f t="shared" si="0"/>
        <v>11.018164435946462</v>
      </c>
      <c r="N33" s="96"/>
    </row>
    <row r="34" spans="1:14" ht="24">
      <c r="A34" s="94">
        <v>9</v>
      </c>
      <c r="B34" s="95" t="s">
        <v>306</v>
      </c>
      <c r="C34" s="82" t="s">
        <v>307</v>
      </c>
      <c r="D34" s="96" t="s">
        <v>275</v>
      </c>
      <c r="E34" s="97">
        <v>19.850000000000001</v>
      </c>
      <c r="F34" s="84" t="s">
        <v>308</v>
      </c>
      <c r="G34" s="84">
        <v>252.49</v>
      </c>
      <c r="H34" s="98"/>
      <c r="I34" s="98"/>
      <c r="J34" s="84" t="s">
        <v>309</v>
      </c>
      <c r="K34" s="84">
        <v>2782.38</v>
      </c>
      <c r="L34" s="99"/>
      <c r="M34" s="98">
        <f t="shared" si="0"/>
        <v>11.019763158936987</v>
      </c>
      <c r="N34" s="96"/>
    </row>
    <row r="35" spans="1:14" ht="24">
      <c r="A35" s="94">
        <v>10</v>
      </c>
      <c r="B35" s="95" t="s">
        <v>310</v>
      </c>
      <c r="C35" s="82" t="s">
        <v>311</v>
      </c>
      <c r="D35" s="96" t="s">
        <v>275</v>
      </c>
      <c r="E35" s="97">
        <v>0.03</v>
      </c>
      <c r="F35" s="84" t="s">
        <v>312</v>
      </c>
      <c r="G35" s="84">
        <v>0.39</v>
      </c>
      <c r="H35" s="98"/>
      <c r="I35" s="98"/>
      <c r="J35" s="84" t="s">
        <v>313</v>
      </c>
      <c r="K35" s="84">
        <v>4.33</v>
      </c>
      <c r="L35" s="99"/>
      <c r="M35" s="98">
        <f t="shared" si="0"/>
        <v>11.102564102564102</v>
      </c>
      <c r="N35" s="96"/>
    </row>
    <row r="36" spans="1:14" ht="24">
      <c r="A36" s="94">
        <v>11</v>
      </c>
      <c r="B36" s="95">
        <v>2</v>
      </c>
      <c r="C36" s="82" t="s">
        <v>314</v>
      </c>
      <c r="D36" s="96" t="s">
        <v>275</v>
      </c>
      <c r="E36" s="97">
        <v>1.73</v>
      </c>
      <c r="F36" s="84" t="s">
        <v>315</v>
      </c>
      <c r="G36" s="84"/>
      <c r="H36" s="98"/>
      <c r="I36" s="98"/>
      <c r="J36" s="84" t="s">
        <v>315</v>
      </c>
      <c r="K36" s="84"/>
      <c r="L36" s="99"/>
      <c r="M36" s="98" t="str">
        <f t="shared" si="0"/>
        <v xml:space="preserve"> </v>
      </c>
      <c r="N36" s="96"/>
    </row>
    <row r="37" spans="1:14" ht="19.350000000000001" customHeight="1">
      <c r="A37" s="118" t="s">
        <v>316</v>
      </c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</row>
    <row r="38" spans="1:14" ht="24">
      <c r="A38" s="94">
        <v>12</v>
      </c>
      <c r="B38" s="95">
        <v>30101</v>
      </c>
      <c r="C38" s="82" t="s">
        <v>317</v>
      </c>
      <c r="D38" s="96" t="s">
        <v>318</v>
      </c>
      <c r="E38" s="97">
        <v>1</v>
      </c>
      <c r="F38" s="84" t="s">
        <v>319</v>
      </c>
      <c r="G38" s="84">
        <v>111.55</v>
      </c>
      <c r="H38" s="98"/>
      <c r="I38" s="98"/>
      <c r="J38" s="84" t="s">
        <v>320</v>
      </c>
      <c r="K38" s="84">
        <v>449</v>
      </c>
      <c r="L38" s="99"/>
      <c r="M38" s="98">
        <f t="shared" ref="M38:M45" si="1">IF(ISNUMBER(K38/G38),IF(NOT(K38/G38=0),K38/G38, " "), " ")</f>
        <v>4.0251008516360374</v>
      </c>
      <c r="N38" s="96" t="s">
        <v>321</v>
      </c>
    </row>
    <row r="39" spans="1:14" ht="24">
      <c r="A39" s="94">
        <v>13</v>
      </c>
      <c r="B39" s="95">
        <v>30303</v>
      </c>
      <c r="C39" s="82" t="s">
        <v>322</v>
      </c>
      <c r="D39" s="96" t="s">
        <v>318</v>
      </c>
      <c r="E39" s="97">
        <v>0.01</v>
      </c>
      <c r="F39" s="84" t="s">
        <v>323</v>
      </c>
      <c r="G39" s="84">
        <v>0.01</v>
      </c>
      <c r="H39" s="98"/>
      <c r="I39" s="98"/>
      <c r="J39" s="84" t="s">
        <v>324</v>
      </c>
      <c r="K39" s="84">
        <v>0.05</v>
      </c>
      <c r="L39" s="99"/>
      <c r="M39" s="98">
        <f t="shared" si="1"/>
        <v>5</v>
      </c>
      <c r="N39" s="96" t="s">
        <v>321</v>
      </c>
    </row>
    <row r="40" spans="1:14" ht="24">
      <c r="A40" s="94">
        <v>14</v>
      </c>
      <c r="B40" s="95">
        <v>30401</v>
      </c>
      <c r="C40" s="82" t="s">
        <v>325</v>
      </c>
      <c r="D40" s="96" t="s">
        <v>318</v>
      </c>
      <c r="E40" s="97">
        <v>1</v>
      </c>
      <c r="F40" s="84" t="s">
        <v>326</v>
      </c>
      <c r="G40" s="84">
        <v>2.31</v>
      </c>
      <c r="H40" s="98"/>
      <c r="I40" s="98"/>
      <c r="J40" s="84" t="s">
        <v>327</v>
      </c>
      <c r="K40" s="84">
        <v>6</v>
      </c>
      <c r="L40" s="99"/>
      <c r="M40" s="98">
        <f t="shared" si="1"/>
        <v>2.5974025974025974</v>
      </c>
      <c r="N40" s="96" t="s">
        <v>321</v>
      </c>
    </row>
    <row r="41" spans="1:14" ht="36">
      <c r="A41" s="94">
        <v>15</v>
      </c>
      <c r="B41" s="95">
        <v>30954</v>
      </c>
      <c r="C41" s="82" t="s">
        <v>328</v>
      </c>
      <c r="D41" s="96" t="s">
        <v>318</v>
      </c>
      <c r="E41" s="97">
        <v>0.1</v>
      </c>
      <c r="F41" s="84" t="s">
        <v>329</v>
      </c>
      <c r="G41" s="84">
        <v>3.37</v>
      </c>
      <c r="H41" s="98"/>
      <c r="I41" s="98"/>
      <c r="J41" s="84" t="s">
        <v>330</v>
      </c>
      <c r="K41" s="84">
        <v>15.5</v>
      </c>
      <c r="L41" s="99"/>
      <c r="M41" s="98">
        <f t="shared" si="1"/>
        <v>4.5994065281899106</v>
      </c>
      <c r="N41" s="96" t="s">
        <v>331</v>
      </c>
    </row>
    <row r="42" spans="1:14" ht="24">
      <c r="A42" s="94">
        <v>16</v>
      </c>
      <c r="B42" s="95">
        <v>40502</v>
      </c>
      <c r="C42" s="82" t="s">
        <v>332</v>
      </c>
      <c r="D42" s="96" t="s">
        <v>318</v>
      </c>
      <c r="E42" s="97">
        <v>0.96</v>
      </c>
      <c r="F42" s="84" t="s">
        <v>333</v>
      </c>
      <c r="G42" s="84">
        <v>7.52</v>
      </c>
      <c r="H42" s="98"/>
      <c r="I42" s="98"/>
      <c r="J42" s="84" t="s">
        <v>334</v>
      </c>
      <c r="K42" s="84">
        <v>43.2</v>
      </c>
      <c r="L42" s="99"/>
      <c r="M42" s="98">
        <f t="shared" si="1"/>
        <v>5.7446808510638308</v>
      </c>
      <c r="N42" s="96" t="s">
        <v>321</v>
      </c>
    </row>
    <row r="43" spans="1:14" ht="24">
      <c r="A43" s="94">
        <v>17</v>
      </c>
      <c r="B43" s="95">
        <v>40504</v>
      </c>
      <c r="C43" s="82" t="s">
        <v>335</v>
      </c>
      <c r="D43" s="96" t="s">
        <v>318</v>
      </c>
      <c r="E43" s="97">
        <v>0.36</v>
      </c>
      <c r="F43" s="84" t="s">
        <v>336</v>
      </c>
      <c r="G43" s="84">
        <v>0.47</v>
      </c>
      <c r="H43" s="98"/>
      <c r="I43" s="98"/>
      <c r="J43" s="84" t="s">
        <v>337</v>
      </c>
      <c r="K43" s="84">
        <v>1.08</v>
      </c>
      <c r="L43" s="99"/>
      <c r="M43" s="98">
        <f t="shared" si="1"/>
        <v>2.2978723404255321</v>
      </c>
      <c r="N43" s="96" t="s">
        <v>321</v>
      </c>
    </row>
    <row r="44" spans="1:14" ht="24">
      <c r="A44" s="94">
        <v>18</v>
      </c>
      <c r="B44" s="95">
        <v>310102</v>
      </c>
      <c r="C44" s="82" t="s">
        <v>338</v>
      </c>
      <c r="D44" s="96" t="s">
        <v>318</v>
      </c>
      <c r="E44" s="97">
        <v>1.93</v>
      </c>
      <c r="F44" s="84" t="s">
        <v>339</v>
      </c>
      <c r="G44" s="84">
        <v>13.55</v>
      </c>
      <c r="H44" s="98"/>
      <c r="I44" s="98"/>
      <c r="J44" s="84" t="s">
        <v>340</v>
      </c>
      <c r="K44" s="84">
        <v>133.05000000000001</v>
      </c>
      <c r="L44" s="99"/>
      <c r="M44" s="98">
        <f t="shared" si="1"/>
        <v>9.8191881918819188</v>
      </c>
      <c r="N44" s="96" t="s">
        <v>341</v>
      </c>
    </row>
    <row r="45" spans="1:14" ht="24">
      <c r="A45" s="94">
        <v>19</v>
      </c>
      <c r="B45" s="95">
        <v>400001</v>
      </c>
      <c r="C45" s="82" t="s">
        <v>342</v>
      </c>
      <c r="D45" s="96" t="s">
        <v>318</v>
      </c>
      <c r="E45" s="97">
        <v>2.08</v>
      </c>
      <c r="F45" s="84" t="s">
        <v>343</v>
      </c>
      <c r="G45" s="84">
        <v>214.65</v>
      </c>
      <c r="H45" s="98"/>
      <c r="I45" s="98"/>
      <c r="J45" s="84" t="s">
        <v>344</v>
      </c>
      <c r="K45" s="84">
        <v>1185.5999999999999</v>
      </c>
      <c r="L45" s="99"/>
      <c r="M45" s="98">
        <f t="shared" si="1"/>
        <v>5.5234102026554854</v>
      </c>
      <c r="N45" s="96" t="s">
        <v>321</v>
      </c>
    </row>
    <row r="46" spans="1:14" ht="19.350000000000001" customHeight="1">
      <c r="A46" s="118" t="s">
        <v>345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</row>
    <row r="47" spans="1:14" ht="24">
      <c r="A47" s="94">
        <v>20</v>
      </c>
      <c r="B47" s="95" t="s">
        <v>346</v>
      </c>
      <c r="C47" s="82" t="s">
        <v>347</v>
      </c>
      <c r="D47" s="96" t="s">
        <v>348</v>
      </c>
      <c r="E47" s="97">
        <v>6.9999999999999999E-4</v>
      </c>
      <c r="F47" s="84" t="s">
        <v>349</v>
      </c>
      <c r="G47" s="84">
        <v>18.78</v>
      </c>
      <c r="H47" s="98">
        <v>88980</v>
      </c>
      <c r="I47" s="98">
        <v>62.29</v>
      </c>
      <c r="J47" s="84" t="s">
        <v>350</v>
      </c>
      <c r="K47" s="84">
        <v>63.61</v>
      </c>
      <c r="L47" s="99"/>
      <c r="M47" s="98">
        <f t="shared" ref="M47:M74" si="2">IF(ISNUMBER(K47/G47),IF(NOT(K47/G47=0),K47/G47, " "), " ")</f>
        <v>3.3871139510117145</v>
      </c>
      <c r="N47" s="96" t="s">
        <v>351</v>
      </c>
    </row>
    <row r="48" spans="1:14" ht="24">
      <c r="A48" s="94">
        <v>21</v>
      </c>
      <c r="B48" s="95" t="s">
        <v>352</v>
      </c>
      <c r="C48" s="82" t="s">
        <v>353</v>
      </c>
      <c r="D48" s="96" t="s">
        <v>354</v>
      </c>
      <c r="E48" s="97">
        <v>7.7700000000000005E-2</v>
      </c>
      <c r="F48" s="84" t="s">
        <v>355</v>
      </c>
      <c r="G48" s="84">
        <v>0.48</v>
      </c>
      <c r="H48" s="98">
        <v>41.25</v>
      </c>
      <c r="I48" s="98">
        <v>3.21</v>
      </c>
      <c r="J48" s="84" t="s">
        <v>356</v>
      </c>
      <c r="K48" s="84">
        <v>3.41</v>
      </c>
      <c r="L48" s="99"/>
      <c r="M48" s="98">
        <f t="shared" si="2"/>
        <v>7.104166666666667</v>
      </c>
      <c r="N48" s="96" t="s">
        <v>357</v>
      </c>
    </row>
    <row r="49" spans="1:14" ht="24">
      <c r="A49" s="94">
        <v>22</v>
      </c>
      <c r="B49" s="95" t="s">
        <v>358</v>
      </c>
      <c r="C49" s="82" t="s">
        <v>359</v>
      </c>
      <c r="D49" s="96" t="s">
        <v>348</v>
      </c>
      <c r="E49" s="97">
        <v>2.0000000000000001E-4</v>
      </c>
      <c r="F49" s="84" t="s">
        <v>360</v>
      </c>
      <c r="G49" s="84">
        <v>2.0699999999999998</v>
      </c>
      <c r="H49" s="98">
        <v>39646.28</v>
      </c>
      <c r="I49" s="98">
        <v>7.93</v>
      </c>
      <c r="J49" s="84" t="s">
        <v>361</v>
      </c>
      <c r="K49" s="84">
        <v>8.1199999999999992</v>
      </c>
      <c r="L49" s="99"/>
      <c r="M49" s="98">
        <f t="shared" si="2"/>
        <v>3.9227053140096619</v>
      </c>
      <c r="N49" s="96" t="s">
        <v>362</v>
      </c>
    </row>
    <row r="50" spans="1:14" ht="24">
      <c r="A50" s="94">
        <v>23</v>
      </c>
      <c r="B50" s="95" t="s">
        <v>363</v>
      </c>
      <c r="C50" s="82" t="s">
        <v>364</v>
      </c>
      <c r="D50" s="96" t="s">
        <v>348</v>
      </c>
      <c r="E50" s="97">
        <v>4.0000000000000002E-4</v>
      </c>
      <c r="F50" s="84" t="s">
        <v>365</v>
      </c>
      <c r="G50" s="84">
        <v>4.2699999999999996</v>
      </c>
      <c r="H50" s="98">
        <v>53556.78</v>
      </c>
      <c r="I50" s="98">
        <v>21.43</v>
      </c>
      <c r="J50" s="84" t="s">
        <v>366</v>
      </c>
      <c r="K50" s="84">
        <v>21.89</v>
      </c>
      <c r="L50" s="99"/>
      <c r="M50" s="98">
        <f t="shared" si="2"/>
        <v>5.1264637002341926</v>
      </c>
      <c r="N50" s="96" t="s">
        <v>367</v>
      </c>
    </row>
    <row r="51" spans="1:14" ht="36">
      <c r="A51" s="94">
        <v>24</v>
      </c>
      <c r="B51" s="95" t="s">
        <v>368</v>
      </c>
      <c r="C51" s="82" t="s">
        <v>369</v>
      </c>
      <c r="D51" s="96" t="s">
        <v>354</v>
      </c>
      <c r="E51" s="97">
        <v>3.7400000000000003E-2</v>
      </c>
      <c r="F51" s="84" t="s">
        <v>370</v>
      </c>
      <c r="G51" s="84">
        <v>3.78</v>
      </c>
      <c r="H51" s="98">
        <v>328</v>
      </c>
      <c r="I51" s="98">
        <v>12.26</v>
      </c>
      <c r="J51" s="84" t="s">
        <v>371</v>
      </c>
      <c r="K51" s="84">
        <v>12.65</v>
      </c>
      <c r="L51" s="99"/>
      <c r="M51" s="98">
        <f t="shared" si="2"/>
        <v>3.346560846560847</v>
      </c>
      <c r="N51" s="96" t="s">
        <v>372</v>
      </c>
    </row>
    <row r="52" spans="1:14" ht="120">
      <c r="A52" s="94">
        <v>25</v>
      </c>
      <c r="B52" s="95" t="s">
        <v>373</v>
      </c>
      <c r="C52" s="82" t="s">
        <v>374</v>
      </c>
      <c r="D52" s="96" t="s">
        <v>348</v>
      </c>
      <c r="E52" s="97">
        <v>4.7000000000000002E-3</v>
      </c>
      <c r="F52" s="84" t="s">
        <v>375</v>
      </c>
      <c r="G52" s="84">
        <v>24.91</v>
      </c>
      <c r="H52" s="98">
        <v>20100.32</v>
      </c>
      <c r="I52" s="98">
        <v>94.47</v>
      </c>
      <c r="J52" s="84" t="s">
        <v>376</v>
      </c>
      <c r="K52" s="84">
        <v>96.82</v>
      </c>
      <c r="L52" s="99"/>
      <c r="M52" s="98">
        <f t="shared" si="2"/>
        <v>3.8867924528301883</v>
      </c>
      <c r="N52" s="96" t="s">
        <v>377</v>
      </c>
    </row>
    <row r="53" spans="1:14" ht="24">
      <c r="A53" s="94">
        <v>26</v>
      </c>
      <c r="B53" s="95" t="s">
        <v>378</v>
      </c>
      <c r="C53" s="82" t="s">
        <v>379</v>
      </c>
      <c r="D53" s="96" t="s">
        <v>380</v>
      </c>
      <c r="E53" s="97">
        <v>1.3899999999999999E-2</v>
      </c>
      <c r="F53" s="84" t="s">
        <v>381</v>
      </c>
      <c r="G53" s="84">
        <v>0.59</v>
      </c>
      <c r="H53" s="98">
        <v>128.38999999999999</v>
      </c>
      <c r="I53" s="98">
        <v>1.78</v>
      </c>
      <c r="J53" s="84" t="s">
        <v>382</v>
      </c>
      <c r="K53" s="84">
        <v>1.82</v>
      </c>
      <c r="L53" s="99"/>
      <c r="M53" s="98">
        <f t="shared" si="2"/>
        <v>3.0847457627118646</v>
      </c>
      <c r="N53" s="96" t="s">
        <v>383</v>
      </c>
    </row>
    <row r="54" spans="1:14" ht="60">
      <c r="A54" s="94">
        <v>27</v>
      </c>
      <c r="B54" s="95" t="s">
        <v>384</v>
      </c>
      <c r="C54" s="82" t="s">
        <v>385</v>
      </c>
      <c r="D54" s="96" t="s">
        <v>380</v>
      </c>
      <c r="E54" s="97">
        <v>0.68</v>
      </c>
      <c r="F54" s="84" t="s">
        <v>386</v>
      </c>
      <c r="G54" s="84">
        <v>15.51</v>
      </c>
      <c r="H54" s="98">
        <v>118.14</v>
      </c>
      <c r="I54" s="98">
        <v>80.319999999999993</v>
      </c>
      <c r="J54" s="84" t="s">
        <v>387</v>
      </c>
      <c r="K54" s="84">
        <v>82.02</v>
      </c>
      <c r="L54" s="99"/>
      <c r="M54" s="98">
        <f t="shared" si="2"/>
        <v>5.2882011605415862</v>
      </c>
      <c r="N54" s="96" t="s">
        <v>388</v>
      </c>
    </row>
    <row r="55" spans="1:14" ht="24">
      <c r="A55" s="94">
        <v>28</v>
      </c>
      <c r="B55" s="95" t="s">
        <v>389</v>
      </c>
      <c r="C55" s="82" t="s">
        <v>390</v>
      </c>
      <c r="D55" s="96" t="s">
        <v>348</v>
      </c>
      <c r="E55" s="97">
        <v>1.9E-3</v>
      </c>
      <c r="F55" s="84" t="s">
        <v>391</v>
      </c>
      <c r="G55" s="84">
        <v>4.47</v>
      </c>
      <c r="H55" s="98">
        <v>18122.03</v>
      </c>
      <c r="I55" s="98">
        <v>34.43</v>
      </c>
      <c r="J55" s="84" t="s">
        <v>392</v>
      </c>
      <c r="K55" s="84">
        <v>35.31</v>
      </c>
      <c r="L55" s="99"/>
      <c r="M55" s="98">
        <f t="shared" si="2"/>
        <v>7.8993288590604038</v>
      </c>
      <c r="N55" s="96" t="s">
        <v>393</v>
      </c>
    </row>
    <row r="56" spans="1:14" ht="36">
      <c r="A56" s="94">
        <v>29</v>
      </c>
      <c r="B56" s="95" t="s">
        <v>394</v>
      </c>
      <c r="C56" s="82" t="s">
        <v>395</v>
      </c>
      <c r="D56" s="96" t="s">
        <v>348</v>
      </c>
      <c r="E56" s="97">
        <v>5.5999999999999999E-3</v>
      </c>
      <c r="F56" s="84" t="s">
        <v>396</v>
      </c>
      <c r="G56" s="84">
        <v>117.07</v>
      </c>
      <c r="H56" s="98">
        <v>50416.65</v>
      </c>
      <c r="I56" s="98">
        <v>282.33999999999997</v>
      </c>
      <c r="J56" s="84" t="s">
        <v>397</v>
      </c>
      <c r="K56" s="84">
        <v>288.58</v>
      </c>
      <c r="L56" s="99"/>
      <c r="M56" s="98">
        <f t="shared" si="2"/>
        <v>2.4650209276501238</v>
      </c>
      <c r="N56" s="96" t="s">
        <v>398</v>
      </c>
    </row>
    <row r="57" spans="1:14" ht="60">
      <c r="A57" s="94">
        <v>30</v>
      </c>
      <c r="B57" s="95" t="s">
        <v>399</v>
      </c>
      <c r="C57" s="82" t="s">
        <v>400</v>
      </c>
      <c r="D57" s="96" t="s">
        <v>401</v>
      </c>
      <c r="E57" s="97">
        <v>0.53500000000000003</v>
      </c>
      <c r="F57" s="84" t="s">
        <v>402</v>
      </c>
      <c r="G57" s="84">
        <v>6.58</v>
      </c>
      <c r="H57" s="98">
        <v>39.79</v>
      </c>
      <c r="I57" s="98">
        <v>21.29</v>
      </c>
      <c r="J57" s="84" t="s">
        <v>403</v>
      </c>
      <c r="K57" s="84">
        <v>21.8</v>
      </c>
      <c r="L57" s="99"/>
      <c r="M57" s="98">
        <f t="shared" si="2"/>
        <v>3.3130699088145898</v>
      </c>
      <c r="N57" s="96" t="s">
        <v>404</v>
      </c>
    </row>
    <row r="58" spans="1:14" ht="60">
      <c r="A58" s="94">
        <v>31</v>
      </c>
      <c r="B58" s="95" t="s">
        <v>405</v>
      </c>
      <c r="C58" s="82" t="s">
        <v>406</v>
      </c>
      <c r="D58" s="96" t="s">
        <v>401</v>
      </c>
      <c r="E58" s="97">
        <v>3.21</v>
      </c>
      <c r="F58" s="84" t="s">
        <v>407</v>
      </c>
      <c r="G58" s="84">
        <v>91.16</v>
      </c>
      <c r="H58" s="98">
        <v>92.03</v>
      </c>
      <c r="I58" s="98">
        <v>295.42</v>
      </c>
      <c r="J58" s="84" t="s">
        <v>408</v>
      </c>
      <c r="K58" s="84">
        <v>302.48</v>
      </c>
      <c r="L58" s="99"/>
      <c r="M58" s="98">
        <f t="shared" si="2"/>
        <v>3.3181219833260207</v>
      </c>
      <c r="N58" s="96" t="s">
        <v>409</v>
      </c>
    </row>
    <row r="59" spans="1:14" ht="60">
      <c r="A59" s="94">
        <v>32</v>
      </c>
      <c r="B59" s="95" t="s">
        <v>410</v>
      </c>
      <c r="C59" s="82" t="s">
        <v>411</v>
      </c>
      <c r="D59" s="96" t="s">
        <v>401</v>
      </c>
      <c r="E59" s="97">
        <v>1.605</v>
      </c>
      <c r="F59" s="84" t="s">
        <v>412</v>
      </c>
      <c r="G59" s="84">
        <v>51.84</v>
      </c>
      <c r="H59" s="98">
        <v>104.98</v>
      </c>
      <c r="I59" s="98">
        <v>168.49</v>
      </c>
      <c r="J59" s="84" t="s">
        <v>413</v>
      </c>
      <c r="K59" s="84">
        <v>172.54</v>
      </c>
      <c r="L59" s="99"/>
      <c r="M59" s="98">
        <f t="shared" si="2"/>
        <v>3.3283179012345676</v>
      </c>
      <c r="N59" s="96" t="s">
        <v>414</v>
      </c>
    </row>
    <row r="60" spans="1:14" ht="36">
      <c r="A60" s="94">
        <v>33</v>
      </c>
      <c r="B60" s="95" t="s">
        <v>415</v>
      </c>
      <c r="C60" s="82" t="s">
        <v>416</v>
      </c>
      <c r="D60" s="96" t="s">
        <v>348</v>
      </c>
      <c r="E60" s="97">
        <v>5.0000000000000001E-4</v>
      </c>
      <c r="F60" s="84" t="s">
        <v>417</v>
      </c>
      <c r="G60" s="84">
        <v>7.24</v>
      </c>
      <c r="H60" s="98">
        <v>49632</v>
      </c>
      <c r="I60" s="98">
        <v>24.82</v>
      </c>
      <c r="J60" s="84" t="s">
        <v>418</v>
      </c>
      <c r="K60" s="84">
        <v>25.35</v>
      </c>
      <c r="L60" s="99"/>
      <c r="M60" s="98">
        <f t="shared" si="2"/>
        <v>3.5013812154696136</v>
      </c>
      <c r="N60" s="96" t="s">
        <v>419</v>
      </c>
    </row>
    <row r="61" spans="1:14" ht="60">
      <c r="A61" s="94">
        <v>34</v>
      </c>
      <c r="B61" s="95" t="s">
        <v>420</v>
      </c>
      <c r="C61" s="82" t="s">
        <v>421</v>
      </c>
      <c r="D61" s="96" t="s">
        <v>401</v>
      </c>
      <c r="E61" s="97">
        <v>1</v>
      </c>
      <c r="F61" s="84" t="s">
        <v>422</v>
      </c>
      <c r="G61" s="84">
        <v>57.62</v>
      </c>
      <c r="H61" s="98">
        <v>162</v>
      </c>
      <c r="I61" s="98">
        <v>162</v>
      </c>
      <c r="J61" s="84" t="s">
        <v>423</v>
      </c>
      <c r="K61" s="84">
        <v>165.39</v>
      </c>
      <c r="L61" s="99"/>
      <c r="M61" s="98">
        <f t="shared" si="2"/>
        <v>2.8703575147518223</v>
      </c>
      <c r="N61" s="96" t="s">
        <v>424</v>
      </c>
    </row>
    <row r="62" spans="1:14" ht="48">
      <c r="A62" s="94">
        <v>35</v>
      </c>
      <c r="B62" s="95" t="s">
        <v>425</v>
      </c>
      <c r="C62" s="82" t="s">
        <v>426</v>
      </c>
      <c r="D62" s="96" t="s">
        <v>401</v>
      </c>
      <c r="E62" s="97">
        <v>8.4830000000000005</v>
      </c>
      <c r="F62" s="84" t="s">
        <v>427</v>
      </c>
      <c r="G62" s="84">
        <v>1172.69</v>
      </c>
      <c r="H62" s="98">
        <v>885.63</v>
      </c>
      <c r="I62" s="98">
        <v>7512.8</v>
      </c>
      <c r="J62" s="84" t="s">
        <v>428</v>
      </c>
      <c r="K62" s="84">
        <v>7676.35</v>
      </c>
      <c r="L62" s="99"/>
      <c r="M62" s="98">
        <f t="shared" si="2"/>
        <v>6.5459328552302827</v>
      </c>
      <c r="N62" s="96" t="s">
        <v>429</v>
      </c>
    </row>
    <row r="63" spans="1:14" ht="36">
      <c r="A63" s="94">
        <v>36</v>
      </c>
      <c r="B63" s="95" t="s">
        <v>430</v>
      </c>
      <c r="C63" s="82" t="s">
        <v>431</v>
      </c>
      <c r="D63" s="96" t="s">
        <v>432</v>
      </c>
      <c r="E63" s="97">
        <v>6</v>
      </c>
      <c r="F63" s="84" t="s">
        <v>433</v>
      </c>
      <c r="G63" s="84">
        <v>111.6</v>
      </c>
      <c r="H63" s="98">
        <v>33.74</v>
      </c>
      <c r="I63" s="98">
        <v>202.44</v>
      </c>
      <c r="J63" s="84" t="s">
        <v>434</v>
      </c>
      <c r="K63" s="84">
        <v>206.88</v>
      </c>
      <c r="L63" s="99"/>
      <c r="M63" s="98">
        <f t="shared" si="2"/>
        <v>1.8537634408602151</v>
      </c>
      <c r="N63" s="96" t="s">
        <v>435</v>
      </c>
    </row>
    <row r="64" spans="1:14" ht="36">
      <c r="A64" s="94">
        <v>37</v>
      </c>
      <c r="B64" s="95" t="s">
        <v>436</v>
      </c>
      <c r="C64" s="82" t="s">
        <v>437</v>
      </c>
      <c r="D64" s="96" t="s">
        <v>354</v>
      </c>
      <c r="E64" s="97">
        <v>2.6520000000000001</v>
      </c>
      <c r="F64" s="84" t="s">
        <v>438</v>
      </c>
      <c r="G64" s="84">
        <v>8.24</v>
      </c>
      <c r="H64" s="98">
        <v>21.36</v>
      </c>
      <c r="I64" s="98">
        <v>56.65</v>
      </c>
      <c r="J64" s="84" t="s">
        <v>439</v>
      </c>
      <c r="K64" s="84">
        <v>57.8</v>
      </c>
      <c r="L64" s="99"/>
      <c r="M64" s="98">
        <f t="shared" si="2"/>
        <v>7.0145631067961158</v>
      </c>
      <c r="N64" s="96" t="s">
        <v>440</v>
      </c>
    </row>
    <row r="65" spans="1:14" ht="36">
      <c r="A65" s="94">
        <v>38</v>
      </c>
      <c r="B65" s="95" t="s">
        <v>441</v>
      </c>
      <c r="C65" s="82" t="s">
        <v>442</v>
      </c>
      <c r="D65" s="96" t="s">
        <v>348</v>
      </c>
      <c r="E65" s="97">
        <v>5.0000000000000001E-4</v>
      </c>
      <c r="F65" s="84" t="s">
        <v>443</v>
      </c>
      <c r="G65" s="84">
        <v>12.45</v>
      </c>
      <c r="H65" s="98">
        <v>112499.5</v>
      </c>
      <c r="I65" s="98">
        <v>56.25</v>
      </c>
      <c r="J65" s="84" t="s">
        <v>444</v>
      </c>
      <c r="K65" s="84">
        <v>57.42</v>
      </c>
      <c r="L65" s="99"/>
      <c r="M65" s="98">
        <f t="shared" si="2"/>
        <v>4.612048192771085</v>
      </c>
      <c r="N65" s="96" t="s">
        <v>445</v>
      </c>
    </row>
    <row r="66" spans="1:14" ht="24">
      <c r="A66" s="94">
        <v>39</v>
      </c>
      <c r="B66" s="95" t="s">
        <v>446</v>
      </c>
      <c r="C66" s="82" t="s">
        <v>447</v>
      </c>
      <c r="D66" s="96" t="s">
        <v>448</v>
      </c>
      <c r="E66" s="97">
        <v>5.0000000000000001E-3</v>
      </c>
      <c r="F66" s="84" t="s">
        <v>449</v>
      </c>
      <c r="G66" s="84">
        <v>24.55</v>
      </c>
      <c r="H66" s="98">
        <v>33880</v>
      </c>
      <c r="I66" s="98">
        <v>169.4</v>
      </c>
      <c r="J66" s="84" t="s">
        <v>450</v>
      </c>
      <c r="K66" s="84">
        <v>172.82</v>
      </c>
      <c r="L66" s="99"/>
      <c r="M66" s="98">
        <f t="shared" si="2"/>
        <v>7.0395112016293275</v>
      </c>
      <c r="N66" s="96" t="s">
        <v>451</v>
      </c>
    </row>
    <row r="67" spans="1:14" ht="24">
      <c r="A67" s="94">
        <v>40</v>
      </c>
      <c r="B67" s="95" t="s">
        <v>452</v>
      </c>
      <c r="C67" s="82" t="s">
        <v>453</v>
      </c>
      <c r="D67" s="96" t="s">
        <v>380</v>
      </c>
      <c r="E67" s="97">
        <v>7.0000000000000007E-2</v>
      </c>
      <c r="F67" s="84" t="s">
        <v>454</v>
      </c>
      <c r="G67" s="84">
        <v>1.86</v>
      </c>
      <c r="H67" s="98">
        <v>184.77</v>
      </c>
      <c r="I67" s="98">
        <v>12.93</v>
      </c>
      <c r="J67" s="84" t="s">
        <v>455</v>
      </c>
      <c r="K67" s="84">
        <v>13.2</v>
      </c>
      <c r="L67" s="99"/>
      <c r="M67" s="98">
        <f t="shared" si="2"/>
        <v>7.0967741935483861</v>
      </c>
      <c r="N67" s="96" t="s">
        <v>456</v>
      </c>
    </row>
    <row r="68" spans="1:14" ht="24">
      <c r="A68" s="94">
        <v>41</v>
      </c>
      <c r="B68" s="95" t="s">
        <v>457</v>
      </c>
      <c r="C68" s="82" t="s">
        <v>458</v>
      </c>
      <c r="D68" s="96" t="s">
        <v>380</v>
      </c>
      <c r="E68" s="97">
        <v>0.3</v>
      </c>
      <c r="F68" s="84" t="s">
        <v>459</v>
      </c>
      <c r="G68" s="84">
        <v>7.89</v>
      </c>
      <c r="H68" s="98"/>
      <c r="I68" s="98"/>
      <c r="J68" s="84" t="s">
        <v>460</v>
      </c>
      <c r="K68" s="84">
        <v>36.19</v>
      </c>
      <c r="L68" s="99"/>
      <c r="M68" s="98">
        <f t="shared" si="2"/>
        <v>4.586818757921419</v>
      </c>
      <c r="N68" s="96"/>
    </row>
    <row r="69" spans="1:14" ht="24">
      <c r="A69" s="94">
        <v>42</v>
      </c>
      <c r="B69" s="95" t="s">
        <v>461</v>
      </c>
      <c r="C69" s="82" t="s">
        <v>462</v>
      </c>
      <c r="D69" s="96" t="s">
        <v>348</v>
      </c>
      <c r="E69" s="97">
        <v>0.01</v>
      </c>
      <c r="F69" s="84" t="s">
        <v>463</v>
      </c>
      <c r="G69" s="84">
        <v>110.11</v>
      </c>
      <c r="H69" s="98"/>
      <c r="I69" s="98"/>
      <c r="J69" s="84" t="s">
        <v>464</v>
      </c>
      <c r="K69" s="84">
        <v>31.1</v>
      </c>
      <c r="L69" s="99"/>
      <c r="M69" s="98">
        <f t="shared" si="2"/>
        <v>0.28244482789937336</v>
      </c>
      <c r="N69" s="96"/>
    </row>
    <row r="70" spans="1:14" ht="24">
      <c r="A70" s="94">
        <v>43</v>
      </c>
      <c r="B70" s="95" t="s">
        <v>465</v>
      </c>
      <c r="C70" s="82" t="s">
        <v>466</v>
      </c>
      <c r="D70" s="96" t="s">
        <v>432</v>
      </c>
      <c r="E70" s="97">
        <v>1</v>
      </c>
      <c r="F70" s="84" t="s">
        <v>467</v>
      </c>
      <c r="G70" s="84">
        <v>33.200000000000003</v>
      </c>
      <c r="H70" s="98"/>
      <c r="I70" s="98"/>
      <c r="J70" s="84" t="s">
        <v>468</v>
      </c>
      <c r="K70" s="84">
        <v>157.38</v>
      </c>
      <c r="L70" s="99"/>
      <c r="M70" s="98">
        <f t="shared" si="2"/>
        <v>4.7403614457831322</v>
      </c>
      <c r="N70" s="96"/>
    </row>
    <row r="71" spans="1:14" ht="24">
      <c r="A71" s="94">
        <v>44</v>
      </c>
      <c r="B71" s="95" t="s">
        <v>469</v>
      </c>
      <c r="C71" s="82" t="s">
        <v>470</v>
      </c>
      <c r="D71" s="96" t="s">
        <v>432</v>
      </c>
      <c r="E71" s="97">
        <v>1</v>
      </c>
      <c r="F71" s="84" t="s">
        <v>471</v>
      </c>
      <c r="G71" s="84">
        <v>54.3</v>
      </c>
      <c r="H71" s="98"/>
      <c r="I71" s="98"/>
      <c r="J71" s="84" t="s">
        <v>472</v>
      </c>
      <c r="K71" s="84">
        <v>205.34</v>
      </c>
      <c r="L71" s="99"/>
      <c r="M71" s="98">
        <f t="shared" si="2"/>
        <v>3.78158379373849</v>
      </c>
      <c r="N71" s="96"/>
    </row>
    <row r="72" spans="1:14" ht="24">
      <c r="A72" s="94">
        <v>45</v>
      </c>
      <c r="B72" s="95" t="s">
        <v>473</v>
      </c>
      <c r="C72" s="82" t="s">
        <v>474</v>
      </c>
      <c r="D72" s="96" t="s">
        <v>432</v>
      </c>
      <c r="E72" s="97">
        <v>1</v>
      </c>
      <c r="F72" s="84" t="s">
        <v>475</v>
      </c>
      <c r="G72" s="84">
        <v>73.8</v>
      </c>
      <c r="H72" s="98"/>
      <c r="I72" s="98"/>
      <c r="J72" s="84" t="s">
        <v>476</v>
      </c>
      <c r="K72" s="84">
        <v>415.6</v>
      </c>
      <c r="L72" s="99"/>
      <c r="M72" s="98">
        <f t="shared" si="2"/>
        <v>5.6314363143631443</v>
      </c>
      <c r="N72" s="96"/>
    </row>
    <row r="73" spans="1:14" ht="24">
      <c r="A73" s="94">
        <v>46</v>
      </c>
      <c r="B73" s="95" t="s">
        <v>477</v>
      </c>
      <c r="C73" s="82" t="s">
        <v>478</v>
      </c>
      <c r="D73" s="96" t="s">
        <v>432</v>
      </c>
      <c r="E73" s="97">
        <v>1</v>
      </c>
      <c r="F73" s="84" t="s">
        <v>479</v>
      </c>
      <c r="G73" s="84">
        <v>85.4</v>
      </c>
      <c r="H73" s="98"/>
      <c r="I73" s="98"/>
      <c r="J73" s="84" t="s">
        <v>480</v>
      </c>
      <c r="K73" s="84">
        <v>420.08</v>
      </c>
      <c r="L73" s="99"/>
      <c r="M73" s="98">
        <f t="shared" si="2"/>
        <v>4.9189695550351287</v>
      </c>
      <c r="N73" s="96"/>
    </row>
    <row r="74" spans="1:14" ht="60">
      <c r="A74" s="94">
        <v>47</v>
      </c>
      <c r="B74" s="95" t="s">
        <v>481</v>
      </c>
      <c r="C74" s="82" t="s">
        <v>482</v>
      </c>
      <c r="D74" s="96" t="s">
        <v>432</v>
      </c>
      <c r="E74" s="97">
        <v>2</v>
      </c>
      <c r="F74" s="84" t="s">
        <v>386</v>
      </c>
      <c r="G74" s="84">
        <v>45.6</v>
      </c>
      <c r="H74" s="98"/>
      <c r="I74" s="98"/>
      <c r="J74" s="84" t="s">
        <v>483</v>
      </c>
      <c r="K74" s="84">
        <v>107.36</v>
      </c>
      <c r="L74" s="99"/>
      <c r="M74" s="98">
        <f t="shared" si="2"/>
        <v>2.3543859649122805</v>
      </c>
      <c r="N74" s="96"/>
    </row>
    <row r="75" spans="1:14" ht="19.350000000000001" customHeight="1">
      <c r="A75" s="153" t="s">
        <v>484</v>
      </c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</row>
    <row r="76" spans="1:14" ht="19.350000000000001" customHeight="1">
      <c r="A76" s="118" t="s">
        <v>345</v>
      </c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</row>
    <row r="77" spans="1:14" ht="24">
      <c r="A77" s="100">
        <v>48</v>
      </c>
      <c r="B77" s="101" t="s">
        <v>485</v>
      </c>
      <c r="C77" s="88" t="s">
        <v>486</v>
      </c>
      <c r="D77" s="102" t="s">
        <v>348</v>
      </c>
      <c r="E77" s="103">
        <v>0.12839999999999999</v>
      </c>
      <c r="F77" s="90" t="s">
        <v>315</v>
      </c>
      <c r="G77" s="90"/>
      <c r="H77" s="104"/>
      <c r="I77" s="104"/>
      <c r="J77" s="90" t="s">
        <v>315</v>
      </c>
      <c r="K77" s="90"/>
      <c r="L77" s="105"/>
      <c r="M77" s="104" t="str">
        <f>IF(ISNUMBER(K77/G77),IF(NOT(K77/G77=0),K77/G77, " "), " ")</f>
        <v xml:space="preserve"> </v>
      </c>
      <c r="N77" s="102"/>
    </row>
    <row r="78" spans="1:14">
      <c r="A78" s="112" t="s">
        <v>250</v>
      </c>
      <c r="B78" s="113"/>
      <c r="C78" s="113"/>
      <c r="D78" s="113"/>
      <c r="E78" s="113"/>
      <c r="F78" s="113"/>
      <c r="G78" s="106">
        <v>3430</v>
      </c>
      <c r="H78" s="107"/>
      <c r="I78" s="107"/>
      <c r="J78" s="107"/>
      <c r="K78" s="106">
        <v>22973</v>
      </c>
      <c r="L78" s="108"/>
      <c r="M78" s="106">
        <f t="shared" ref="M78:M93" ca="1" si="3">IF(ISNUMBER(INDIRECT("K" &amp; ROW())/INDIRECT("G" &amp; ROW())),INDIRECT("K" &amp; ROW())/INDIRECT("G" &amp; ROW()), " ")</f>
        <v>6.6976676384839653</v>
      </c>
      <c r="N78" s="92" t="s">
        <v>487</v>
      </c>
    </row>
    <row r="79" spans="1:14">
      <c r="A79" s="112" t="s">
        <v>255</v>
      </c>
      <c r="B79" s="113"/>
      <c r="C79" s="113"/>
      <c r="D79" s="113"/>
      <c r="E79" s="113"/>
      <c r="F79" s="113"/>
      <c r="G79" s="106"/>
      <c r="H79" s="107"/>
      <c r="I79" s="107"/>
      <c r="J79" s="107"/>
      <c r="K79" s="106"/>
      <c r="L79" s="108"/>
      <c r="M79" s="106" t="str">
        <f t="shared" ca="1" si="3"/>
        <v xml:space="preserve"> </v>
      </c>
      <c r="N79" s="92" t="s">
        <v>487</v>
      </c>
    </row>
    <row r="80" spans="1:14">
      <c r="A80" s="112" t="s">
        <v>256</v>
      </c>
      <c r="B80" s="113"/>
      <c r="C80" s="113"/>
      <c r="D80" s="113"/>
      <c r="E80" s="113"/>
      <c r="F80" s="113"/>
      <c r="G80" s="106">
        <v>953</v>
      </c>
      <c r="H80" s="107"/>
      <c r="I80" s="107"/>
      <c r="J80" s="107"/>
      <c r="K80" s="106">
        <v>10498</v>
      </c>
      <c r="L80" s="108"/>
      <c r="M80" s="106">
        <f t="shared" ca="1" si="3"/>
        <v>11.015739769150052</v>
      </c>
      <c r="N80" s="92" t="s">
        <v>487</v>
      </c>
    </row>
    <row r="81" spans="1:14">
      <c r="A81" s="112" t="s">
        <v>257</v>
      </c>
      <c r="B81" s="113"/>
      <c r="C81" s="113"/>
      <c r="D81" s="113"/>
      <c r="E81" s="113"/>
      <c r="F81" s="113"/>
      <c r="G81" s="106">
        <v>2141</v>
      </c>
      <c r="H81" s="107"/>
      <c r="I81" s="107"/>
      <c r="J81" s="107"/>
      <c r="K81" s="106">
        <v>10863</v>
      </c>
      <c r="L81" s="108"/>
      <c r="M81" s="106">
        <f t="shared" ca="1" si="3"/>
        <v>5.0737972909855209</v>
      </c>
      <c r="N81" s="92" t="s">
        <v>487</v>
      </c>
    </row>
    <row r="82" spans="1:14">
      <c r="A82" s="112" t="s">
        <v>258</v>
      </c>
      <c r="B82" s="113"/>
      <c r="C82" s="113"/>
      <c r="D82" s="113"/>
      <c r="E82" s="113"/>
      <c r="F82" s="113"/>
      <c r="G82" s="106">
        <v>357</v>
      </c>
      <c r="H82" s="107"/>
      <c r="I82" s="107"/>
      <c r="J82" s="107"/>
      <c r="K82" s="106">
        <v>1848</v>
      </c>
      <c r="L82" s="108"/>
      <c r="M82" s="106">
        <f t="shared" ca="1" si="3"/>
        <v>5.1764705882352944</v>
      </c>
      <c r="N82" s="92" t="s">
        <v>487</v>
      </c>
    </row>
    <row r="83" spans="1:14">
      <c r="A83" s="114" t="s">
        <v>259</v>
      </c>
      <c r="B83" s="115"/>
      <c r="C83" s="115"/>
      <c r="D83" s="115"/>
      <c r="E83" s="115"/>
      <c r="F83" s="115"/>
      <c r="G83" s="109">
        <v>917</v>
      </c>
      <c r="H83" s="110"/>
      <c r="I83" s="110"/>
      <c r="J83" s="110"/>
      <c r="K83" s="109">
        <v>8608</v>
      </c>
      <c r="L83" s="111"/>
      <c r="M83" s="109">
        <f t="shared" ca="1" si="3"/>
        <v>9.3871319520174481</v>
      </c>
      <c r="N83" s="93" t="s">
        <v>487</v>
      </c>
    </row>
    <row r="84" spans="1:14">
      <c r="A84" s="114" t="s">
        <v>260</v>
      </c>
      <c r="B84" s="115"/>
      <c r="C84" s="115"/>
      <c r="D84" s="115"/>
      <c r="E84" s="115"/>
      <c r="F84" s="115"/>
      <c r="G84" s="109">
        <v>586</v>
      </c>
      <c r="H84" s="110"/>
      <c r="I84" s="110"/>
      <c r="J84" s="110"/>
      <c r="K84" s="109">
        <v>5166</v>
      </c>
      <c r="L84" s="111"/>
      <c r="M84" s="109">
        <f t="shared" ca="1" si="3"/>
        <v>8.8156996587030712</v>
      </c>
      <c r="N84" s="93" t="s">
        <v>487</v>
      </c>
    </row>
    <row r="85" spans="1:14">
      <c r="A85" s="114" t="s">
        <v>261</v>
      </c>
      <c r="B85" s="115"/>
      <c r="C85" s="115"/>
      <c r="D85" s="115"/>
      <c r="E85" s="115"/>
      <c r="F85" s="115"/>
      <c r="G85" s="109"/>
      <c r="H85" s="110"/>
      <c r="I85" s="110"/>
      <c r="J85" s="110"/>
      <c r="K85" s="109"/>
      <c r="L85" s="111"/>
      <c r="M85" s="109" t="str">
        <f t="shared" ca="1" si="3"/>
        <v xml:space="preserve"> </v>
      </c>
      <c r="N85" s="93" t="s">
        <v>487</v>
      </c>
    </row>
    <row r="86" spans="1:14" ht="30" customHeight="1">
      <c r="A86" s="112" t="s">
        <v>262</v>
      </c>
      <c r="B86" s="113"/>
      <c r="C86" s="113"/>
      <c r="D86" s="113"/>
      <c r="E86" s="113"/>
      <c r="F86" s="113"/>
      <c r="G86" s="106">
        <v>3619</v>
      </c>
      <c r="H86" s="107"/>
      <c r="I86" s="107"/>
      <c r="J86" s="107"/>
      <c r="K86" s="106">
        <v>26472</v>
      </c>
      <c r="L86" s="108"/>
      <c r="M86" s="106">
        <f t="shared" ca="1" si="3"/>
        <v>7.3147278253661234</v>
      </c>
      <c r="N86" s="92" t="s">
        <v>487</v>
      </c>
    </row>
    <row r="87" spans="1:14" ht="30" customHeight="1">
      <c r="A87" s="112" t="s">
        <v>263</v>
      </c>
      <c r="B87" s="113"/>
      <c r="C87" s="113"/>
      <c r="D87" s="113"/>
      <c r="E87" s="113"/>
      <c r="F87" s="113"/>
      <c r="G87" s="106">
        <v>37</v>
      </c>
      <c r="H87" s="107"/>
      <c r="I87" s="107"/>
      <c r="J87" s="107"/>
      <c r="K87" s="106">
        <v>390</v>
      </c>
      <c r="L87" s="108"/>
      <c r="M87" s="106">
        <f t="shared" ca="1" si="3"/>
        <v>10.54054054054054</v>
      </c>
      <c r="N87" s="92" t="s">
        <v>487</v>
      </c>
    </row>
    <row r="88" spans="1:14">
      <c r="A88" s="112" t="s">
        <v>264</v>
      </c>
      <c r="B88" s="113"/>
      <c r="C88" s="113"/>
      <c r="D88" s="113"/>
      <c r="E88" s="113"/>
      <c r="F88" s="113"/>
      <c r="G88" s="106">
        <v>16</v>
      </c>
      <c r="H88" s="107"/>
      <c r="I88" s="107"/>
      <c r="J88" s="107"/>
      <c r="K88" s="106">
        <v>73</v>
      </c>
      <c r="L88" s="108"/>
      <c r="M88" s="106">
        <f t="shared" ca="1" si="3"/>
        <v>4.5625</v>
      </c>
      <c r="N88" s="92" t="s">
        <v>487</v>
      </c>
    </row>
    <row r="89" spans="1:14" ht="30" customHeight="1">
      <c r="A89" s="112" t="s">
        <v>265</v>
      </c>
      <c r="B89" s="113"/>
      <c r="C89" s="113"/>
      <c r="D89" s="113"/>
      <c r="E89" s="113"/>
      <c r="F89" s="113"/>
      <c r="G89" s="106">
        <v>968</v>
      </c>
      <c r="H89" s="107"/>
      <c r="I89" s="107"/>
      <c r="J89" s="107"/>
      <c r="K89" s="106">
        <v>6941</v>
      </c>
      <c r="L89" s="108"/>
      <c r="M89" s="106">
        <f t="shared" ca="1" si="3"/>
        <v>7.1704545454545459</v>
      </c>
      <c r="N89" s="92" t="s">
        <v>487</v>
      </c>
    </row>
    <row r="90" spans="1:14">
      <c r="A90" s="112" t="s">
        <v>266</v>
      </c>
      <c r="B90" s="113"/>
      <c r="C90" s="113"/>
      <c r="D90" s="113"/>
      <c r="E90" s="113"/>
      <c r="F90" s="113"/>
      <c r="G90" s="106">
        <v>293</v>
      </c>
      <c r="H90" s="107"/>
      <c r="I90" s="107"/>
      <c r="J90" s="107"/>
      <c r="K90" s="106">
        <v>2871</v>
      </c>
      <c r="L90" s="108"/>
      <c r="M90" s="106">
        <f t="shared" ca="1" si="3"/>
        <v>9.7986348122866893</v>
      </c>
      <c r="N90" s="92" t="s">
        <v>487</v>
      </c>
    </row>
    <row r="91" spans="1:14">
      <c r="A91" s="112" t="s">
        <v>267</v>
      </c>
      <c r="B91" s="113"/>
      <c r="C91" s="113"/>
      <c r="D91" s="113"/>
      <c r="E91" s="113"/>
      <c r="F91" s="113"/>
      <c r="G91" s="106">
        <v>4933</v>
      </c>
      <c r="H91" s="107"/>
      <c r="I91" s="107"/>
      <c r="J91" s="107"/>
      <c r="K91" s="106">
        <v>36747</v>
      </c>
      <c r="L91" s="108"/>
      <c r="M91" s="106">
        <f t="shared" ca="1" si="3"/>
        <v>7.4492195418609368</v>
      </c>
      <c r="N91" s="92" t="s">
        <v>487</v>
      </c>
    </row>
    <row r="92" spans="1:14" ht="30" customHeight="1">
      <c r="A92" s="112" t="s">
        <v>268</v>
      </c>
      <c r="B92" s="113"/>
      <c r="C92" s="113"/>
      <c r="D92" s="113"/>
      <c r="E92" s="113"/>
      <c r="F92" s="113"/>
      <c r="G92" s="106">
        <v>489.94</v>
      </c>
      <c r="H92" s="107"/>
      <c r="I92" s="107"/>
      <c r="J92" s="107"/>
      <c r="K92" s="106">
        <v>2650.25</v>
      </c>
      <c r="L92" s="108"/>
      <c r="M92" s="106">
        <f t="shared" ca="1" si="3"/>
        <v>5.4093358370412705</v>
      </c>
      <c r="N92" s="92" t="s">
        <v>487</v>
      </c>
    </row>
    <row r="93" spans="1:14">
      <c r="A93" s="114" t="s">
        <v>269</v>
      </c>
      <c r="B93" s="115"/>
      <c r="C93" s="115"/>
      <c r="D93" s="115"/>
      <c r="E93" s="115"/>
      <c r="F93" s="115"/>
      <c r="G93" s="109">
        <v>5422.94</v>
      </c>
      <c r="H93" s="110"/>
      <c r="I93" s="110"/>
      <c r="J93" s="110"/>
      <c r="K93" s="109">
        <v>39397.25</v>
      </c>
      <c r="L93" s="111"/>
      <c r="M93" s="109">
        <f t="shared" ca="1" si="3"/>
        <v>7.2649245612158726</v>
      </c>
      <c r="N93" s="93" t="s">
        <v>487</v>
      </c>
    </row>
    <row r="94" spans="1:14">
      <c r="A94" s="48"/>
      <c r="G94" s="67"/>
      <c r="H94" s="68"/>
      <c r="I94" s="68"/>
      <c r="J94" s="68"/>
      <c r="K94" s="67"/>
      <c r="L94" s="69"/>
      <c r="M94" s="67"/>
      <c r="N94" s="48"/>
    </row>
    <row r="95" spans="1:14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70"/>
      <c r="M95" s="29"/>
      <c r="N95" s="29"/>
    </row>
    <row r="96" spans="1:14">
      <c r="A96" s="75" t="s">
        <v>68</v>
      </c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70"/>
      <c r="M96" s="29"/>
      <c r="N96" s="29"/>
    </row>
    <row r="97" spans="1:14">
      <c r="A97" s="3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70"/>
      <c r="M97" s="29"/>
      <c r="N97" s="29"/>
    </row>
    <row r="98" spans="1:14">
      <c r="A98" s="75" t="s">
        <v>69</v>
      </c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70"/>
      <c r="M98" s="29"/>
      <c r="N98" s="29"/>
    </row>
  </sheetData>
  <mergeCells count="49">
    <mergeCell ref="A20:A22"/>
    <mergeCell ref="B20:B22"/>
    <mergeCell ref="C20:C22"/>
    <mergeCell ref="E20:E22"/>
    <mergeCell ref="F20:G21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H20:K20"/>
    <mergeCell ref="G11:H11"/>
    <mergeCell ref="J11:K11"/>
    <mergeCell ref="G14:H14"/>
    <mergeCell ref="J10:M10"/>
    <mergeCell ref="G12:H12"/>
    <mergeCell ref="J12:K12"/>
    <mergeCell ref="G13:H13"/>
    <mergeCell ref="A5:N5"/>
    <mergeCell ref="A6:N6"/>
    <mergeCell ref="A7:N7"/>
    <mergeCell ref="A8:N8"/>
    <mergeCell ref="G10:I10"/>
    <mergeCell ref="A83:F83"/>
    <mergeCell ref="A24:N24"/>
    <mergeCell ref="A25:N25"/>
    <mergeCell ref="A37:N37"/>
    <mergeCell ref="A46:N46"/>
    <mergeCell ref="A75:N75"/>
    <mergeCell ref="A76:N76"/>
    <mergeCell ref="A78:F78"/>
    <mergeCell ref="A79:F79"/>
    <mergeCell ref="A80:F80"/>
    <mergeCell ref="A81:F81"/>
    <mergeCell ref="A82:F82"/>
    <mergeCell ref="A90:F90"/>
    <mergeCell ref="A91:F91"/>
    <mergeCell ref="A92:F92"/>
    <mergeCell ref="A93:F93"/>
    <mergeCell ref="A84:F84"/>
    <mergeCell ref="A85:F85"/>
    <mergeCell ref="A86:F86"/>
    <mergeCell ref="A87:F87"/>
    <mergeCell ref="A88:F88"/>
    <mergeCell ref="A89:F89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Пользователь1</cp:lastModifiedBy>
  <cp:lastPrinted>2010-11-13T04:27:57Z</cp:lastPrinted>
  <dcterms:created xsi:type="dcterms:W3CDTF">2003-01-28T12:33:10Z</dcterms:created>
  <dcterms:modified xsi:type="dcterms:W3CDTF">2015-03-24T10:46:30Z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