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/>
</workbook>
</file>

<file path=xl/calcChain.xml><?xml version="1.0" encoding="utf-8"?>
<calcChain xmlns="http://schemas.openxmlformats.org/spreadsheetml/2006/main">
  <c r="M26" i="16"/>
  <c r="M27"/>
  <c r="M28"/>
  <c r="M29"/>
  <c r="M30"/>
  <c r="M31"/>
  <c r="M32"/>
  <c r="M34"/>
  <c r="M35"/>
  <c r="M36"/>
  <c r="M37"/>
  <c r="M38"/>
  <c r="M39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4"/>
  <c r="M65"/>
  <c r="J15"/>
  <c r="G15"/>
  <c r="J13"/>
  <c r="G13"/>
  <c r="J12"/>
  <c r="G12"/>
  <c r="J11"/>
  <c r="G11"/>
  <c r="K31" i="8"/>
  <c r="H31"/>
  <c r="K29"/>
  <c r="H29"/>
  <c r="K28"/>
  <c r="H28"/>
  <c r="K27"/>
  <c r="H27"/>
  <c r="K100"/>
  <c r="K99"/>
  <c r="H100"/>
  <c r="H99"/>
  <c r="J14" i="16"/>
  <c r="G14"/>
  <c r="K30" i="8"/>
  <c r="H30"/>
  <c r="A18" i="16"/>
  <c r="B34" i="8"/>
  <c r="M70" i="16"/>
  <c r="M77"/>
  <c r="M66"/>
  <c r="M74"/>
  <c r="M68"/>
  <c r="M67"/>
  <c r="M75"/>
  <c r="M72"/>
  <c r="M73"/>
  <c r="M78"/>
  <c r="M76"/>
  <c r="M71"/>
  <c r="M79"/>
  <c r="M69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0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<sst xmlns="http://schemas.openxmlformats.org/spreadsheetml/2006/main" count="567" uniqueCount="357">
  <si>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</si>
  <si>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</si>
  <si>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</si>
  <si>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</si>
  <si>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</si>
  <si>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</si>
  <si>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</si>
  <si>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</si>
  <si>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</si>
  <si>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</si>
  <si>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</si>
  <si>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</si>
  <si>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</si>
  <si>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</si>
  <si>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</si>
  <si>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</si>
  <si>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</si>
  <si>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</si>
  <si>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</si>
  <si>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</si>
  <si>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</si>
  <si>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</si>
  <si>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</si>
  <si>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</si>
  <si>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</si>
  <si>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</si>
  <si>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</si>
  <si>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</si>
  <si>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</si>
  <si>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</si>
  <si>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</si>
  <si>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</si>
  <si>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</si>
  <si>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</si>
  <si>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</si>
  <si>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</si>
  <si>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</si>
  <si>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</si>
  <si>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</si>
  <si>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</si>
  <si>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</si>
  <si>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</si>
  <si>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</si>
  <si>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</si>
  <si>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</si>
  <si>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</si>
  <si>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</si>
  <si>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</si>
  <si>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</si>
  <si>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</si>
  <si>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</si>
  <si>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</si>
  <si>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</si>
  <si>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</si>
  <si>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</si>
  <si>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</si>
  <si>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</si>
  <si>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</si>
  <si>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</si>
  <si>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</si>
  <si>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</si>
  <si>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</si>
  <si>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</si>
  <si>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</si>
  <si>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</si>
  <si>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</si>
  <si>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</si>
  <si>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ВВ 1б</t>
  </si>
  <si>
    <t>Сдал:  _________________ //</t>
  </si>
  <si>
    <t>Принял:  _________________ //</t>
  </si>
  <si>
    <t>Раздел 1. ФЕВРАЛЬ</t>
  </si>
  <si>
    <t>Устранение течи кв.2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</si>
  <si>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</si>
  <si>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0,0005
111
51</t>
  </si>
  <si>
    <t>811,45
_____
14803,28</t>
  </si>
  <si>
    <t xml:space="preserve">
_____
8</t>
  </si>
  <si>
    <t>31
4
2</t>
  </si>
  <si>
    <t>4
_____
26</t>
  </si>
  <si>
    <t>Р</t>
  </si>
  <si>
    <t>ТСЦ-101-2137
Резина техническая листовая прессованная
кг</t>
  </si>
  <si>
    <t>0,3
111
51</t>
  </si>
  <si>
    <t xml:space="preserve">
_____
26,3</t>
  </si>
  <si>
    <t xml:space="preserve">
_____
36</t>
  </si>
  <si>
    <t>М</t>
  </si>
  <si>
    <t>кв.5</t>
  </si>
  <si>
    <t>ТЕР29-01-181-01
Устройство металлической гидроизоляции д57
1 т металлоконструкций изоляции
НР 111%=145%*(0.9*0.85) от ФОТ
СП 51%=75%*(0.85*0.8) от ФОТ</t>
  </si>
  <si>
    <t>кв.2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</si>
  <si>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</si>
  <si>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0,013
88
48</t>
  </si>
  <si>
    <t>2970,12
_____
14091,87</t>
  </si>
  <si>
    <t>123,24
_____
12,62</t>
  </si>
  <si>
    <t>223
40
23</t>
  </si>
  <si>
    <t>39
_____
182</t>
  </si>
  <si>
    <t>1624
376
205</t>
  </si>
  <si>
    <t>425
_____
1191</t>
  </si>
  <si>
    <t>8
_____
2</t>
  </si>
  <si>
    <t>ТСЦ-507-0779
Переход: «полиэтилен-сталь 110х108»
шт.</t>
  </si>
  <si>
    <t>1
88
48</t>
  </si>
  <si>
    <t xml:space="preserve">
_____
700</t>
  </si>
  <si>
    <t xml:space="preserve">
_____
897</t>
  </si>
  <si>
    <t>ТСЦ-103-1356
Муфты для полиэтиленовых труб безнапорной и ливневой канализации, диаметром 110 мм
шт.</t>
  </si>
  <si>
    <t>4
88
48</t>
  </si>
  <si>
    <t xml:space="preserve">
_____
13,88</t>
  </si>
  <si>
    <t xml:space="preserve">
_____
56</t>
  </si>
  <si>
    <t xml:space="preserve">
_____
200</t>
  </si>
  <si>
    <t>ТСЦ-101-1793
Манжеты резиновые
шт.</t>
  </si>
  <si>
    <t>2
88
48</t>
  </si>
  <si>
    <t xml:space="preserve">
_____
15,1</t>
  </si>
  <si>
    <t xml:space="preserve">
_____
30</t>
  </si>
  <si>
    <t xml:space="preserve">
_____
77</t>
  </si>
  <si>
    <t>ТСЦ-103-1017
Ревизии диаметром: 100 мм
шт.</t>
  </si>
  <si>
    <t xml:space="preserve">
_____
73,8</t>
  </si>
  <si>
    <t xml:space="preserve">
_____
148</t>
  </si>
  <si>
    <t xml:space="preserve">
_____
831</t>
  </si>
  <si>
    <t>ТСЦ-507-0881
Соединительная арматура трубопроводов: тройник прямой диаметром: 110 мм
10 шт.</t>
  </si>
  <si>
    <t>0,2
88
48</t>
  </si>
  <si>
    <t xml:space="preserve">
_____
1260</t>
  </si>
  <si>
    <t xml:space="preserve">
_____
252</t>
  </si>
  <si>
    <t xml:space="preserve">
_____
3080</t>
  </si>
  <si>
    <t>кв.12,5</t>
  </si>
  <si>
    <t>Раздел 2. ИЮЛЬ</t>
  </si>
  <si>
    <t>ТЕР16-06-005-01
Установка счетчиков (водомеров) диаметром: до 40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счетчик (водомер)
НР 98%=128%*(0.9*0.85) от ФОТ
СП 56%=83%*(0.85*0.8) от ФОТ</t>
  </si>
  <si>
    <t>1
98
56</t>
  </si>
  <si>
    <t>5,6
_____
1,09</t>
  </si>
  <si>
    <t>8
7
4</t>
  </si>
  <si>
    <t>6
_____
1</t>
  </si>
  <si>
    <t>72
61
35</t>
  </si>
  <si>
    <t>62
_____
3</t>
  </si>
  <si>
    <t>Раздел 3. АВГУСТ</t>
  </si>
  <si>
    <t>ТЕРр65-16-3
Смена сгонов у трубопроводов диаметром: до 50 мм
100 сгонов
3 767,50 = 5 277,50 + 100 x (27,90 - 43,00)
НР 88%=103%*0.85 от ФОТ
СП 48%=60%*0.8 от ФОТ</t>
  </si>
  <si>
    <t>0,01
88
48</t>
  </si>
  <si>
    <t>854,13
_____
2909,66</t>
  </si>
  <si>
    <t>3,71
_____
1,54</t>
  </si>
  <si>
    <t>38
9
5</t>
  </si>
  <si>
    <t>9
_____
29</t>
  </si>
  <si>
    <t>200
83
45</t>
  </si>
  <si>
    <t>94
_____
106</t>
  </si>
  <si>
    <t>ТЕРр65-9-5
Смена внутренних трубопроводов из стальных труб диаметром: до 40 мм
100 м трубопровода
НР 88%=103%*0.85 от ФОТ
СП 48%=60%*0.8 от ФОТ</t>
  </si>
  <si>
    <t>0,005
88
48</t>
  </si>
  <si>
    <t>1476,22
_____
8633,52</t>
  </si>
  <si>
    <t>68,62
_____
2,94</t>
  </si>
  <si>
    <t>51
7
4</t>
  </si>
  <si>
    <t>7
_____
44</t>
  </si>
  <si>
    <t>212
71
39</t>
  </si>
  <si>
    <t>81
_____
129</t>
  </si>
  <si>
    <t>Раздел 4. ОкТЯБРЬ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</si>
  <si>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</si>
  <si>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</si>
  <si>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</si>
  <si>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</si>
  <si>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</si>
  <si>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</si>
  <si>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</si>
  <si>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Раздел 5. НОЯБРЬ</t>
  </si>
  <si>
    <t>0,0006
111
51</t>
  </si>
  <si>
    <t xml:space="preserve">
_____
9</t>
  </si>
  <si>
    <t>37
6
3</t>
  </si>
  <si>
    <t>5
_____
31</t>
  </si>
  <si>
    <t>кв.12</t>
  </si>
  <si>
    <t>Раздел 6. ДЕКАБРЬ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</si>
  <si>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</si>
  <si>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2225,28
_____
105,38</t>
  </si>
  <si>
    <t>12
11
7</t>
  </si>
  <si>
    <t>11
_____
1</t>
  </si>
  <si>
    <t>126
108
59</t>
  </si>
  <si>
    <t>123
_____
1</t>
  </si>
  <si>
    <t>ТСЦ-507-3367
Труба из полипропилена PN 25/25
м</t>
  </si>
  <si>
    <t>0,5
88
48</t>
  </si>
  <si>
    <t xml:space="preserve">
_____
16,92</t>
  </si>
  <si>
    <t xml:space="preserve">
_____
24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</si>
  <si>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</si>
  <si>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</si>
  <si>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50</t>
  </si>
  <si>
    <t xml:space="preserve">
_____
117</t>
  </si>
  <si>
    <t>Итого прямые затраты по акту</t>
  </si>
  <si>
    <t>89
_____
1622</t>
  </si>
  <si>
    <t>997
_____
7129</t>
  </si>
  <si>
    <t>26
_____
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</si>
  <si>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</si>
  <si>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</si>
  <si>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</si>
  <si>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</si>
  <si>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</si>
  <si>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</si>
  <si>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</si>
  <si>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</si>
  <si>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</si>
  <si>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</si>
  <si>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</si>
  <si>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</si>
  <si>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</si>
  <si>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</si>
  <si>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</si>
  <si>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</si>
  <si>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</si>
  <si>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</si>
  <si>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</si>
  <si>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</si>
  <si>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</si>
  <si>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1-3-8</t>
  </si>
  <si>
    <t>Затраты труда рабочих (ср 3,8)</t>
  </si>
  <si>
    <t xml:space="preserve">11,89
</t>
  </si>
  <si>
    <t xml:space="preserve">131,06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</si>
  <si>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</si>
  <si>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</si>
  <si>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</si>
  <si>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</si>
  <si>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</si>
  <si>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</si>
  <si>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</si>
  <si>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</si>
  <si>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</si>
  <si>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</si>
  <si>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</si>
  <si>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</si>
  <si>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</si>
  <si>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</si>
  <si>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</si>
  <si>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</si>
  <si>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</si>
  <si>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</si>
  <si>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</si>
  <si>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</si>
  <si>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</si>
  <si>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</si>
  <si>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</si>
  <si>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</si>
  <si>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</si>
  <si>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</si>
  <si>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</si>
  <si>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</si>
  <si>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</si>
  <si>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</si>
  <si>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</si>
  <si>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</si>
  <si>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</si>
  <si>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</si>
  <si>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</si>
  <si>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</si>
  <si>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</si>
  <si>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</si>
  <si>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</si>
  <si>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</si>
  <si>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</si>
  <si>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101-0311</t>
  </si>
  <si>
    <t>Каболка</t>
  </si>
  <si>
    <t xml:space="preserve">т
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</si>
  <si>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</si>
  <si>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</si>
  <si>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</si>
  <si>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</si>
  <si>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</si>
  <si>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</si>
  <si>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</si>
  <si>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</si>
  <si>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</si>
  <si>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</si>
  <si>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</si>
  <si>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</si>
  <si>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</si>
  <si>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</si>
  <si>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</si>
  <si>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</si>
  <si>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</si>
  <si>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</si>
  <si>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</si>
  <si>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</si>
  <si>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</si>
  <si>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</si>
  <si>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</si>
  <si>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</si>
  <si>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</si>
  <si>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101-2429</t>
  </si>
  <si>
    <t>Цемент расширяющийся</t>
  </si>
  <si>
    <t xml:space="preserve">2350
</t>
  </si>
  <si>
    <t xml:space="preserve">18580,67
</t>
  </si>
  <si>
    <t>13.01.105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</si>
  <si>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</si>
  <si>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</si>
  <si>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</si>
  <si>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</si>
  <si>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</si>
  <si>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</si>
  <si>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</si>
  <si>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</si>
  <si>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</si>
  <si>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</si>
  <si>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301-1380</t>
  </si>
  <si>
    <t>Трубки защитные гофрированные</t>
  </si>
  <si>
    <t xml:space="preserve">м
</t>
  </si>
  <si>
    <t xml:space="preserve">11,6
</t>
  </si>
  <si>
    <t xml:space="preserve">22,55
</t>
  </si>
  <si>
    <t>Среднее (15.02.380, 21.02.970.1024, 21.02.970.1026)</t>
  </si>
  <si>
    <t>302-0891</t>
  </si>
  <si>
    <t>Узлы укрупненные монтажные (трубопроводы) из стальных водогазопроводных : оцинкованных труб с гильзами для водоснабжения диаметром 40 мм</t>
  </si>
  <si>
    <t xml:space="preserve">85,77
</t>
  </si>
  <si>
    <t xml:space="preserve">254,34
</t>
  </si>
  <si>
    <t>ГК ЕТО №4/1 от 31.01.2014 г., п.395.1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</si>
  <si>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</si>
  <si>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</si>
  <si>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</si>
  <si>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</si>
  <si>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</si>
  <si>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302-1240</t>
  </si>
  <si>
    <t>Сгоны стальные с муфтой и контргайкой, диаметром: 40 мм</t>
  </si>
  <si>
    <t xml:space="preserve">шт.
</t>
  </si>
  <si>
    <t xml:space="preserve">27,9
</t>
  </si>
  <si>
    <t xml:space="preserve">102,06
</t>
  </si>
  <si>
    <t>20.06.962.7+20.06.160.5+20.06.163.5</t>
  </si>
  <si>
    <t>411-0001</t>
  </si>
  <si>
    <t>Вода</t>
  </si>
  <si>
    <t xml:space="preserve">3,11
</t>
  </si>
  <si>
    <t xml:space="preserve">21,79
</t>
  </si>
  <si>
    <t>Среднее (26.01.015, 26.01.017)</t>
  </si>
  <si>
    <t>ТСЦ-101-1793</t>
  </si>
  <si>
    <t>Манжеты резиновые</t>
  </si>
  <si>
    <t xml:space="preserve">15,1
</t>
  </si>
  <si>
    <t xml:space="preserve">38,57
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</si>
  <si>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</si>
  <si>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</si>
  <si>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</si>
  <si>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</si>
  <si>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ТСЦ-103-1017</t>
  </si>
  <si>
    <t>Ревизии диаметром: 100 мм</t>
  </si>
  <si>
    <t xml:space="preserve">73,8
</t>
  </si>
  <si>
    <t xml:space="preserve">415,6
</t>
  </si>
  <si>
    <t>ТСЦ-103-1356</t>
  </si>
  <si>
    <t>Муфты для полиэтиленовых труб безнапорной и ливневой канализации, диаметром 110 мм</t>
  </si>
  <si>
    <t xml:space="preserve">13,88
</t>
  </si>
  <si>
    <t xml:space="preserve">50
</t>
  </si>
  <si>
    <t>ТСЦ-507-0779</t>
  </si>
  <si>
    <t>Переход: «полиэтилен-сталь 110х108»</t>
  </si>
  <si>
    <t xml:space="preserve">700
</t>
  </si>
  <si>
    <t xml:space="preserve">896,57
</t>
  </si>
  <si>
    <t>ТСЦ-507-0881</t>
  </si>
  <si>
    <t>Соединительная арматура трубопроводов: тройник прямой диаметром: 110 мм</t>
  </si>
  <si>
    <t xml:space="preserve">10 шт.
</t>
  </si>
  <si>
    <t xml:space="preserve">1260
</t>
  </si>
  <si>
    <t xml:space="preserve">15401,89
</t>
  </si>
  <si>
    <t>ТСЦ-507-3367</t>
  </si>
  <si>
    <t>Труба из полипропилена PN 25/25</t>
  </si>
  <si>
    <t xml:space="preserve">16,92
</t>
  </si>
  <si>
    <t xml:space="preserve">47,58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</si>
  <si>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</si>
  <si>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</si>
  <si>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</si>
  <si>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</si>
  <si>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</si>
  <si>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301-9050</t>
  </si>
  <si>
    <t>Водомеры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</si>
  <si>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</si>
  <si>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</si>
  <si>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</si>
  <si>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 2014 год</t>
  </si>
  <si>
    <t>на В/Вольтная  1б</t>
  </si>
  <si>
    <t>Подрядчик (Субподрядчик) :  ООО "ЭЛЕВКОН"</t>
  </si>
  <si>
    <t>Сдал:  _________________ /Зам ген.директора по технической работе    В.В. Корнеев/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</si>
</sst>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7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118"/>
  <sheetViews>
    <sheetView showGridLines="0" tabSelected="1" topLeftCell="B91" workbookViewId="0">
      <selection activeCell="B102" sqref="B102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355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52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53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7.58</v>
      </c>
      <c r="X14" s="27">
        <v>7.58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0.01</v>
      </c>
      <c r="X15" s="27">
        <v>0.01</v>
      </c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7" t="s">
        <v>38</v>
      </c>
      <c r="I17" s="128"/>
      <c r="J17" s="127" t="s">
        <v>39</v>
      </c>
      <c r="K17" s="128"/>
      <c r="L17" s="131" t="s">
        <v>40</v>
      </c>
      <c r="M17" s="132"/>
      <c r="N17" s="132"/>
      <c r="O17" s="132"/>
      <c r="P17" s="132"/>
      <c r="Q17" s="132"/>
      <c r="R17" s="132"/>
      <c r="S17" s="132"/>
      <c r="T17" s="132"/>
      <c r="U17" s="132"/>
      <c r="V17" s="133"/>
    </row>
    <row r="18" spans="2:27" s="25" customFormat="1">
      <c r="B18" s="30"/>
      <c r="C18" s="29"/>
      <c r="D18" s="29"/>
      <c r="E18" s="29"/>
      <c r="H18" s="129"/>
      <c r="I18" s="130"/>
      <c r="J18" s="129"/>
      <c r="K18" s="130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>
      <c r="B19" s="28"/>
      <c r="C19" s="29"/>
      <c r="D19" s="29"/>
      <c r="E19" s="29"/>
      <c r="H19" s="134">
        <v>1</v>
      </c>
      <c r="I19" s="135"/>
      <c r="J19" s="136" t="s">
        <v>64</v>
      </c>
      <c r="K19" s="137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2" t="s">
        <v>37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</row>
    <row r="22" spans="2:27" s="33" customFormat="1" ht="15.75">
      <c r="B22" s="142" t="s">
        <v>353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</row>
    <row r="23" spans="2:27" s="29" customFormat="1" ht="12">
      <c r="B23" s="143" t="s">
        <v>354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</row>
    <row r="24" spans="2:27" s="34" customFormat="1" ht="12">
      <c r="B24" s="152" t="s">
        <v>3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49" t="s">
        <v>19</v>
      </c>
      <c r="I26" s="150"/>
      <c r="J26" s="151"/>
      <c r="K26" s="149" t="s">
        <v>20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1"/>
    </row>
    <row r="27" spans="2:27" s="29" customFormat="1" ht="12">
      <c r="B27" s="25"/>
      <c r="C27" s="25"/>
      <c r="D27" s="25"/>
      <c r="E27" s="28" t="s">
        <v>4</v>
      </c>
      <c r="F27" s="25"/>
      <c r="G27" s="25"/>
      <c r="H27" s="138">
        <f>2156.79/1000</f>
        <v>2.15679</v>
      </c>
      <c r="I27" s="139"/>
      <c r="J27" s="35" t="s">
        <v>5</v>
      </c>
      <c r="K27" s="140">
        <f>10858.15/1000</f>
        <v>10.85815</v>
      </c>
      <c r="L27" s="141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>
      <c r="B28" s="25"/>
      <c r="C28" s="25"/>
      <c r="D28" s="25"/>
      <c r="E28" s="37" t="s">
        <v>34</v>
      </c>
      <c r="F28" s="25"/>
      <c r="G28" s="38"/>
      <c r="H28" s="138">
        <f>0/1000</f>
        <v>0</v>
      </c>
      <c r="I28" s="139"/>
      <c r="J28" s="35" t="s">
        <v>5</v>
      </c>
      <c r="K28" s="140">
        <f>0/1000</f>
        <v>0</v>
      </c>
      <c r="L28" s="141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>
      <c r="B29" s="25"/>
      <c r="C29" s="25"/>
      <c r="D29" s="25"/>
      <c r="E29" s="37" t="s">
        <v>35</v>
      </c>
      <c r="F29" s="25"/>
      <c r="G29" s="38"/>
      <c r="H29" s="138">
        <f>0/1000</f>
        <v>0</v>
      </c>
      <c r="I29" s="139"/>
      <c r="J29" s="35" t="s">
        <v>5</v>
      </c>
      <c r="K29" s="140">
        <f>0/1000</f>
        <v>0</v>
      </c>
      <c r="L29" s="141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>
      <c r="B30" s="25"/>
      <c r="C30" s="25"/>
      <c r="D30" s="25"/>
      <c r="E30" s="28" t="s">
        <v>6</v>
      </c>
      <c r="F30" s="25"/>
      <c r="G30" s="25"/>
      <c r="H30" s="138">
        <f>(W14+W15)/1000</f>
        <v>7.5899999999999995E-3</v>
      </c>
      <c r="I30" s="139"/>
      <c r="J30" s="35" t="s">
        <v>7</v>
      </c>
      <c r="K30" s="140">
        <f>(X14+X15)/1000</f>
        <v>7.5899999999999995E-3</v>
      </c>
      <c r="L30" s="141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89</v>
      </c>
      <c r="Z30" s="71">
        <v>92</v>
      </c>
      <c r="AA30" s="71">
        <v>54</v>
      </c>
    </row>
    <row r="31" spans="2:27">
      <c r="B31" s="25"/>
      <c r="C31" s="25"/>
      <c r="D31" s="25"/>
      <c r="E31" s="28" t="s">
        <v>8</v>
      </c>
      <c r="F31" s="25"/>
      <c r="G31" s="25"/>
      <c r="H31" s="138">
        <f>89/1000</f>
        <v>8.8999999999999996E-2</v>
      </c>
      <c r="I31" s="139"/>
      <c r="J31" s="35" t="s">
        <v>5</v>
      </c>
      <c r="K31" s="140">
        <f>999/1000</f>
        <v>0.999</v>
      </c>
      <c r="L31" s="141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999</v>
      </c>
      <c r="Z31" s="72">
        <v>892</v>
      </c>
      <c r="AA31" s="72">
        <v>486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21" t="s">
        <v>58</v>
      </c>
      <c r="B36" s="122"/>
      <c r="C36" s="125" t="s">
        <v>10</v>
      </c>
      <c r="D36" s="125" t="s">
        <v>11</v>
      </c>
      <c r="E36" s="146" t="s">
        <v>12</v>
      </c>
      <c r="F36" s="147"/>
      <c r="G36" s="148"/>
      <c r="H36" s="146" t="s">
        <v>13</v>
      </c>
      <c r="I36" s="147"/>
      <c r="J36" s="148"/>
      <c r="K36" s="146" t="s">
        <v>14</v>
      </c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8"/>
    </row>
    <row r="37" spans="1:22" ht="18.75" customHeight="1" thickBot="1">
      <c r="A37" s="125" t="s">
        <v>59</v>
      </c>
      <c r="B37" s="123" t="s">
        <v>60</v>
      </c>
      <c r="C37" s="153"/>
      <c r="D37" s="153"/>
      <c r="E37" s="144" t="s">
        <v>1</v>
      </c>
      <c r="F37" s="47" t="s">
        <v>15</v>
      </c>
      <c r="G37" s="47" t="s">
        <v>16</v>
      </c>
      <c r="H37" s="144" t="s">
        <v>1</v>
      </c>
      <c r="I37" s="47" t="s">
        <v>15</v>
      </c>
      <c r="J37" s="47" t="s">
        <v>16</v>
      </c>
      <c r="K37" s="144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>
      <c r="A38" s="126"/>
      <c r="B38" s="124"/>
      <c r="C38" s="126"/>
      <c r="D38" s="126"/>
      <c r="E38" s="145"/>
      <c r="F38" s="47" t="s">
        <v>17</v>
      </c>
      <c r="G38" s="47" t="s">
        <v>18</v>
      </c>
      <c r="H38" s="145"/>
      <c r="I38" s="47" t="s">
        <v>17</v>
      </c>
      <c r="J38" s="47" t="s">
        <v>18</v>
      </c>
      <c r="K38" s="145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19" t="s">
        <v>70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</row>
    <row r="41" spans="1:22" ht="18.399999999999999" customHeight="1">
      <c r="A41" s="117" t="s">
        <v>71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</row>
    <row r="42" spans="1:22" ht="72">
      <c r="A42" s="80">
        <v>1</v>
      </c>
      <c r="B42" s="81">
        <v>1</v>
      </c>
      <c r="C42" s="82" t="s">
        <v>72</v>
      </c>
      <c r="D42" s="83" t="s">
        <v>73</v>
      </c>
      <c r="E42" s="84">
        <v>15810.14</v>
      </c>
      <c r="F42" s="85" t="s">
        <v>74</v>
      </c>
      <c r="G42" s="84">
        <v>195.41</v>
      </c>
      <c r="H42" s="84">
        <v>8</v>
      </c>
      <c r="I42" s="84" t="s">
        <v>75</v>
      </c>
      <c r="J42" s="84"/>
      <c r="K42" s="84" t="s">
        <v>76</v>
      </c>
      <c r="L42" s="85" t="s">
        <v>77</v>
      </c>
      <c r="M42" s="85"/>
      <c r="N42" s="85" t="s">
        <v>78</v>
      </c>
      <c r="O42" s="85"/>
      <c r="P42" s="85"/>
      <c r="Q42" s="85"/>
      <c r="R42" s="85"/>
      <c r="S42" s="85"/>
      <c r="T42" s="85"/>
      <c r="U42" s="85"/>
      <c r="V42" s="85">
        <v>1</v>
      </c>
    </row>
    <row r="43" spans="1:22" ht="48">
      <c r="A43" s="80">
        <v>2</v>
      </c>
      <c r="B43" s="81">
        <v>2</v>
      </c>
      <c r="C43" s="82" t="s">
        <v>79</v>
      </c>
      <c r="D43" s="83" t="s">
        <v>80</v>
      </c>
      <c r="E43" s="84">
        <v>26.3</v>
      </c>
      <c r="F43" s="85" t="s">
        <v>81</v>
      </c>
      <c r="G43" s="84"/>
      <c r="H43" s="84">
        <v>8</v>
      </c>
      <c r="I43" s="84" t="s">
        <v>75</v>
      </c>
      <c r="J43" s="84"/>
      <c r="K43" s="84">
        <v>36</v>
      </c>
      <c r="L43" s="85" t="s">
        <v>82</v>
      </c>
      <c r="M43" s="85"/>
      <c r="N43" s="85" t="s">
        <v>83</v>
      </c>
      <c r="O43" s="85"/>
      <c r="P43" s="85"/>
      <c r="Q43" s="85"/>
      <c r="R43" s="85"/>
      <c r="S43" s="85"/>
      <c r="T43" s="85"/>
      <c r="U43" s="85"/>
      <c r="V43" s="85"/>
    </row>
    <row r="44" spans="1:22" ht="18.399999999999999" customHeight="1">
      <c r="A44" s="117" t="s">
        <v>84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</row>
    <row r="45" spans="1:22" ht="72">
      <c r="A45" s="80">
        <v>3</v>
      </c>
      <c r="B45" s="81">
        <v>3</v>
      </c>
      <c r="C45" s="82" t="s">
        <v>85</v>
      </c>
      <c r="D45" s="83" t="s">
        <v>73</v>
      </c>
      <c r="E45" s="84">
        <v>15810.14</v>
      </c>
      <c r="F45" s="85" t="s">
        <v>74</v>
      </c>
      <c r="G45" s="84">
        <v>195.41</v>
      </c>
      <c r="H45" s="84">
        <v>8</v>
      </c>
      <c r="I45" s="84" t="s">
        <v>75</v>
      </c>
      <c r="J45" s="84"/>
      <c r="K45" s="84" t="s">
        <v>76</v>
      </c>
      <c r="L45" s="85" t="s">
        <v>77</v>
      </c>
      <c r="M45" s="85"/>
      <c r="N45" s="85" t="s">
        <v>78</v>
      </c>
      <c r="O45" s="85"/>
      <c r="P45" s="85"/>
      <c r="Q45" s="85"/>
      <c r="R45" s="85"/>
      <c r="S45" s="85"/>
      <c r="T45" s="85"/>
      <c r="U45" s="85"/>
      <c r="V45" s="85">
        <v>1</v>
      </c>
    </row>
    <row r="46" spans="1:22" ht="48">
      <c r="A46" s="80">
        <v>4</v>
      </c>
      <c r="B46" s="81">
        <v>4</v>
      </c>
      <c r="C46" s="82" t="s">
        <v>79</v>
      </c>
      <c r="D46" s="83" t="s">
        <v>80</v>
      </c>
      <c r="E46" s="84">
        <v>26.3</v>
      </c>
      <c r="F46" s="85" t="s">
        <v>81</v>
      </c>
      <c r="G46" s="84"/>
      <c r="H46" s="84">
        <v>8</v>
      </c>
      <c r="I46" s="84" t="s">
        <v>75</v>
      </c>
      <c r="J46" s="84"/>
      <c r="K46" s="84">
        <v>36</v>
      </c>
      <c r="L46" s="85" t="s">
        <v>82</v>
      </c>
      <c r="M46" s="85"/>
      <c r="N46" s="85" t="s">
        <v>83</v>
      </c>
      <c r="O46" s="85"/>
      <c r="P46" s="85"/>
      <c r="Q46" s="85"/>
      <c r="R46" s="85"/>
      <c r="S46" s="85"/>
      <c r="T46" s="85"/>
      <c r="U46" s="85"/>
      <c r="V46" s="85"/>
    </row>
    <row r="47" spans="1:22" ht="18.399999999999999" customHeight="1">
      <c r="A47" s="117" t="s">
        <v>86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</row>
    <row r="48" spans="1:22" ht="96">
      <c r="A48" s="80">
        <v>5</v>
      </c>
      <c r="B48" s="81">
        <v>5</v>
      </c>
      <c r="C48" s="82" t="s">
        <v>87</v>
      </c>
      <c r="D48" s="83" t="s">
        <v>88</v>
      </c>
      <c r="E48" s="84">
        <v>17185.23</v>
      </c>
      <c r="F48" s="85" t="s">
        <v>89</v>
      </c>
      <c r="G48" s="84" t="s">
        <v>90</v>
      </c>
      <c r="H48" s="84" t="s">
        <v>91</v>
      </c>
      <c r="I48" s="84" t="s">
        <v>92</v>
      </c>
      <c r="J48" s="84">
        <v>2</v>
      </c>
      <c r="K48" s="84" t="s">
        <v>93</v>
      </c>
      <c r="L48" s="85" t="s">
        <v>94</v>
      </c>
      <c r="M48" s="85"/>
      <c r="N48" s="85" t="s">
        <v>78</v>
      </c>
      <c r="O48" s="85"/>
      <c r="P48" s="85"/>
      <c r="Q48" s="85"/>
      <c r="R48" s="85"/>
      <c r="S48" s="85"/>
      <c r="T48" s="85"/>
      <c r="U48" s="85"/>
      <c r="V48" s="85" t="s">
        <v>95</v>
      </c>
    </row>
    <row r="49" spans="1:22" ht="36">
      <c r="A49" s="80">
        <v>6</v>
      </c>
      <c r="B49" s="81">
        <v>6</v>
      </c>
      <c r="C49" s="82" t="s">
        <v>96</v>
      </c>
      <c r="D49" s="83" t="s">
        <v>97</v>
      </c>
      <c r="E49" s="84">
        <v>700</v>
      </c>
      <c r="F49" s="85" t="s">
        <v>98</v>
      </c>
      <c r="G49" s="84"/>
      <c r="H49" s="84">
        <v>700</v>
      </c>
      <c r="I49" s="84" t="s">
        <v>98</v>
      </c>
      <c r="J49" s="84"/>
      <c r="K49" s="84">
        <v>897</v>
      </c>
      <c r="L49" s="85" t="s">
        <v>99</v>
      </c>
      <c r="M49" s="85"/>
      <c r="N49" s="85" t="s">
        <v>83</v>
      </c>
      <c r="O49" s="85"/>
      <c r="P49" s="85"/>
      <c r="Q49" s="85"/>
      <c r="R49" s="85"/>
      <c r="S49" s="85"/>
      <c r="T49" s="85"/>
      <c r="U49" s="85"/>
      <c r="V49" s="85"/>
    </row>
    <row r="50" spans="1:22" ht="60">
      <c r="A50" s="80">
        <v>7</v>
      </c>
      <c r="B50" s="81">
        <v>7</v>
      </c>
      <c r="C50" s="82" t="s">
        <v>100</v>
      </c>
      <c r="D50" s="83" t="s">
        <v>101</v>
      </c>
      <c r="E50" s="84">
        <v>13.88</v>
      </c>
      <c r="F50" s="85" t="s">
        <v>102</v>
      </c>
      <c r="G50" s="84"/>
      <c r="H50" s="84">
        <v>56</v>
      </c>
      <c r="I50" s="84" t="s">
        <v>103</v>
      </c>
      <c r="J50" s="84"/>
      <c r="K50" s="84">
        <v>200</v>
      </c>
      <c r="L50" s="85" t="s">
        <v>104</v>
      </c>
      <c r="M50" s="85"/>
      <c r="N50" s="85" t="s">
        <v>83</v>
      </c>
      <c r="O50" s="85"/>
      <c r="P50" s="85"/>
      <c r="Q50" s="85"/>
      <c r="R50" s="85"/>
      <c r="S50" s="85"/>
      <c r="T50" s="85"/>
      <c r="U50" s="85"/>
      <c r="V50" s="85"/>
    </row>
    <row r="51" spans="1:22" ht="36">
      <c r="A51" s="80">
        <v>8</v>
      </c>
      <c r="B51" s="81">
        <v>8</v>
      </c>
      <c r="C51" s="82" t="s">
        <v>105</v>
      </c>
      <c r="D51" s="83" t="s">
        <v>106</v>
      </c>
      <c r="E51" s="84">
        <v>15.1</v>
      </c>
      <c r="F51" s="85" t="s">
        <v>107</v>
      </c>
      <c r="G51" s="84"/>
      <c r="H51" s="84">
        <v>30</v>
      </c>
      <c r="I51" s="84" t="s">
        <v>108</v>
      </c>
      <c r="J51" s="84"/>
      <c r="K51" s="84">
        <v>77</v>
      </c>
      <c r="L51" s="85" t="s">
        <v>109</v>
      </c>
      <c r="M51" s="85"/>
      <c r="N51" s="85" t="s">
        <v>83</v>
      </c>
      <c r="O51" s="85"/>
      <c r="P51" s="85"/>
      <c r="Q51" s="85"/>
      <c r="R51" s="85"/>
      <c r="S51" s="85"/>
      <c r="T51" s="85"/>
      <c r="U51" s="85"/>
      <c r="V51" s="85"/>
    </row>
    <row r="52" spans="1:22" ht="36">
      <c r="A52" s="80">
        <v>9</v>
      </c>
      <c r="B52" s="81">
        <v>9</v>
      </c>
      <c r="C52" s="82" t="s">
        <v>110</v>
      </c>
      <c r="D52" s="83" t="s">
        <v>106</v>
      </c>
      <c r="E52" s="84">
        <v>73.8</v>
      </c>
      <c r="F52" s="85" t="s">
        <v>111</v>
      </c>
      <c r="G52" s="84"/>
      <c r="H52" s="84">
        <v>148</v>
      </c>
      <c r="I52" s="84" t="s">
        <v>112</v>
      </c>
      <c r="J52" s="84"/>
      <c r="K52" s="84">
        <v>831</v>
      </c>
      <c r="L52" s="85" t="s">
        <v>113</v>
      </c>
      <c r="M52" s="85"/>
      <c r="N52" s="85" t="s">
        <v>83</v>
      </c>
      <c r="O52" s="85"/>
      <c r="P52" s="85"/>
      <c r="Q52" s="85"/>
      <c r="R52" s="85"/>
      <c r="S52" s="85"/>
      <c r="T52" s="85"/>
      <c r="U52" s="85"/>
      <c r="V52" s="85"/>
    </row>
    <row r="53" spans="1:22" ht="60">
      <c r="A53" s="80">
        <v>10</v>
      </c>
      <c r="B53" s="81">
        <v>10</v>
      </c>
      <c r="C53" s="82" t="s">
        <v>114</v>
      </c>
      <c r="D53" s="83" t="s">
        <v>115</v>
      </c>
      <c r="E53" s="84">
        <v>1260</v>
      </c>
      <c r="F53" s="85" t="s">
        <v>116</v>
      </c>
      <c r="G53" s="84"/>
      <c r="H53" s="84">
        <v>252</v>
      </c>
      <c r="I53" s="84" t="s">
        <v>117</v>
      </c>
      <c r="J53" s="84"/>
      <c r="K53" s="84">
        <v>3080</v>
      </c>
      <c r="L53" s="85" t="s">
        <v>118</v>
      </c>
      <c r="M53" s="85"/>
      <c r="N53" s="85" t="s">
        <v>83</v>
      </c>
      <c r="O53" s="85"/>
      <c r="P53" s="85"/>
      <c r="Q53" s="85"/>
      <c r="R53" s="85"/>
      <c r="S53" s="85"/>
      <c r="T53" s="85"/>
      <c r="U53" s="85"/>
      <c r="V53" s="85"/>
    </row>
    <row r="54" spans="1:22" ht="18.399999999999999" customHeight="1">
      <c r="A54" s="117" t="s">
        <v>119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spans="1:22" ht="72">
      <c r="A55" s="80">
        <v>11</v>
      </c>
      <c r="B55" s="81">
        <v>11</v>
      </c>
      <c r="C55" s="82" t="s">
        <v>72</v>
      </c>
      <c r="D55" s="83" t="s">
        <v>73</v>
      </c>
      <c r="E55" s="84">
        <v>15810.14</v>
      </c>
      <c r="F55" s="85" t="s">
        <v>74</v>
      </c>
      <c r="G55" s="84">
        <v>195.41</v>
      </c>
      <c r="H55" s="84">
        <v>8</v>
      </c>
      <c r="I55" s="84" t="s">
        <v>75</v>
      </c>
      <c r="J55" s="84"/>
      <c r="K55" s="84" t="s">
        <v>76</v>
      </c>
      <c r="L55" s="85" t="s">
        <v>77</v>
      </c>
      <c r="M55" s="85"/>
      <c r="N55" s="85" t="s">
        <v>78</v>
      </c>
      <c r="O55" s="85"/>
      <c r="P55" s="85"/>
      <c r="Q55" s="85"/>
      <c r="R55" s="85"/>
      <c r="S55" s="85"/>
      <c r="T55" s="85"/>
      <c r="U55" s="85"/>
      <c r="V55" s="85">
        <v>1</v>
      </c>
    </row>
    <row r="56" spans="1:22" ht="48">
      <c r="A56" s="80">
        <v>12</v>
      </c>
      <c r="B56" s="81">
        <v>12</v>
      </c>
      <c r="C56" s="82" t="s">
        <v>79</v>
      </c>
      <c r="D56" s="83" t="s">
        <v>80</v>
      </c>
      <c r="E56" s="84">
        <v>26.3</v>
      </c>
      <c r="F56" s="85" t="s">
        <v>81</v>
      </c>
      <c r="G56" s="84"/>
      <c r="H56" s="84">
        <v>8</v>
      </c>
      <c r="I56" s="84" t="s">
        <v>75</v>
      </c>
      <c r="J56" s="84"/>
      <c r="K56" s="84">
        <v>36</v>
      </c>
      <c r="L56" s="85" t="s">
        <v>82</v>
      </c>
      <c r="M56" s="85"/>
      <c r="N56" s="85" t="s">
        <v>83</v>
      </c>
      <c r="O56" s="85"/>
      <c r="P56" s="85"/>
      <c r="Q56" s="85"/>
      <c r="R56" s="85"/>
      <c r="S56" s="85"/>
      <c r="T56" s="85"/>
      <c r="U56" s="85"/>
      <c r="V56" s="85"/>
    </row>
    <row r="57" spans="1:22" ht="18.399999999999999" customHeight="1">
      <c r="A57" s="117" t="s">
        <v>84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</row>
    <row r="58" spans="1:22" ht="72">
      <c r="A58" s="80">
        <v>13</v>
      </c>
      <c r="B58" s="81">
        <v>13</v>
      </c>
      <c r="C58" s="82" t="s">
        <v>72</v>
      </c>
      <c r="D58" s="83" t="s">
        <v>73</v>
      </c>
      <c r="E58" s="84">
        <v>15810.14</v>
      </c>
      <c r="F58" s="85" t="s">
        <v>74</v>
      </c>
      <c r="G58" s="84">
        <v>195.41</v>
      </c>
      <c r="H58" s="84">
        <v>8</v>
      </c>
      <c r="I58" s="84" t="s">
        <v>75</v>
      </c>
      <c r="J58" s="84"/>
      <c r="K58" s="84" t="s">
        <v>76</v>
      </c>
      <c r="L58" s="85" t="s">
        <v>77</v>
      </c>
      <c r="M58" s="85"/>
      <c r="N58" s="85" t="s">
        <v>78</v>
      </c>
      <c r="O58" s="85"/>
      <c r="P58" s="85"/>
      <c r="Q58" s="85"/>
      <c r="R58" s="85"/>
      <c r="S58" s="85"/>
      <c r="T58" s="85"/>
      <c r="U58" s="85"/>
      <c r="V58" s="85">
        <v>1</v>
      </c>
    </row>
    <row r="59" spans="1:22" ht="48">
      <c r="A59" s="86">
        <v>14</v>
      </c>
      <c r="B59" s="87">
        <v>14</v>
      </c>
      <c r="C59" s="88" t="s">
        <v>79</v>
      </c>
      <c r="D59" s="89" t="s">
        <v>80</v>
      </c>
      <c r="E59" s="90">
        <v>26.3</v>
      </c>
      <c r="F59" s="91" t="s">
        <v>81</v>
      </c>
      <c r="G59" s="90"/>
      <c r="H59" s="90">
        <v>8</v>
      </c>
      <c r="I59" s="90" t="s">
        <v>75</v>
      </c>
      <c r="J59" s="90"/>
      <c r="K59" s="90">
        <v>36</v>
      </c>
      <c r="L59" s="91" t="s">
        <v>82</v>
      </c>
      <c r="M59" s="91"/>
      <c r="N59" s="91" t="s">
        <v>83</v>
      </c>
      <c r="O59" s="91"/>
      <c r="P59" s="91"/>
      <c r="Q59" s="91"/>
      <c r="R59" s="91"/>
      <c r="S59" s="91"/>
      <c r="T59" s="91"/>
      <c r="U59" s="91"/>
      <c r="V59" s="91"/>
    </row>
    <row r="60" spans="1:22" ht="19.350000000000001" customHeight="1">
      <c r="A60" s="119" t="s">
        <v>120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</row>
    <row r="61" spans="1:22" ht="18.399999999999999" customHeight="1">
      <c r="A61" s="117" t="s">
        <v>86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</row>
    <row r="62" spans="1:22" ht="144">
      <c r="A62" s="86">
        <v>15</v>
      </c>
      <c r="B62" s="87">
        <v>15</v>
      </c>
      <c r="C62" s="88" t="s">
        <v>121</v>
      </c>
      <c r="D62" s="89" t="s">
        <v>122</v>
      </c>
      <c r="E62" s="90">
        <v>7.98</v>
      </c>
      <c r="F62" s="91" t="s">
        <v>123</v>
      </c>
      <c r="G62" s="90">
        <v>1.29</v>
      </c>
      <c r="H62" s="90" t="s">
        <v>124</v>
      </c>
      <c r="I62" s="90" t="s">
        <v>125</v>
      </c>
      <c r="J62" s="90">
        <v>1</v>
      </c>
      <c r="K62" s="90" t="s">
        <v>126</v>
      </c>
      <c r="L62" s="91" t="s">
        <v>127</v>
      </c>
      <c r="M62" s="91"/>
      <c r="N62" s="91" t="s">
        <v>78</v>
      </c>
      <c r="O62" s="91"/>
      <c r="P62" s="91"/>
      <c r="Q62" s="91"/>
      <c r="R62" s="91"/>
      <c r="S62" s="91"/>
      <c r="T62" s="91"/>
      <c r="U62" s="91"/>
      <c r="V62" s="91">
        <v>7</v>
      </c>
    </row>
    <row r="63" spans="1:22" ht="19.350000000000001" customHeight="1">
      <c r="A63" s="119" t="s">
        <v>128</v>
      </c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</row>
    <row r="64" spans="1:22" ht="18.399999999999999" customHeight="1">
      <c r="A64" s="117" t="s">
        <v>84</v>
      </c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</row>
    <row r="65" spans="1:22" ht="84">
      <c r="A65" s="80">
        <v>16</v>
      </c>
      <c r="B65" s="81">
        <v>16</v>
      </c>
      <c r="C65" s="82" t="s">
        <v>129</v>
      </c>
      <c r="D65" s="83" t="s">
        <v>130</v>
      </c>
      <c r="E65" s="84">
        <v>3767.5</v>
      </c>
      <c r="F65" s="85" t="s">
        <v>131</v>
      </c>
      <c r="G65" s="84" t="s">
        <v>132</v>
      </c>
      <c r="H65" s="84" t="s">
        <v>133</v>
      </c>
      <c r="I65" s="84" t="s">
        <v>134</v>
      </c>
      <c r="J65" s="84"/>
      <c r="K65" s="84" t="s">
        <v>135</v>
      </c>
      <c r="L65" s="85" t="s">
        <v>136</v>
      </c>
      <c r="M65" s="85"/>
      <c r="N65" s="85" t="s">
        <v>78</v>
      </c>
      <c r="O65" s="85"/>
      <c r="P65" s="85"/>
      <c r="Q65" s="85"/>
      <c r="R65" s="85"/>
      <c r="S65" s="85"/>
      <c r="T65" s="85"/>
      <c r="U65" s="85"/>
      <c r="V65" s="85"/>
    </row>
    <row r="66" spans="1:22" ht="72">
      <c r="A66" s="86">
        <v>17</v>
      </c>
      <c r="B66" s="87">
        <v>17</v>
      </c>
      <c r="C66" s="88" t="s">
        <v>137</v>
      </c>
      <c r="D66" s="89" t="s">
        <v>138</v>
      </c>
      <c r="E66" s="90">
        <v>10178.36</v>
      </c>
      <c r="F66" s="91" t="s">
        <v>139</v>
      </c>
      <c r="G66" s="90" t="s">
        <v>140</v>
      </c>
      <c r="H66" s="90" t="s">
        <v>141</v>
      </c>
      <c r="I66" s="90" t="s">
        <v>142</v>
      </c>
      <c r="J66" s="90"/>
      <c r="K66" s="90" t="s">
        <v>143</v>
      </c>
      <c r="L66" s="91" t="s">
        <v>144</v>
      </c>
      <c r="M66" s="91"/>
      <c r="N66" s="91" t="s">
        <v>78</v>
      </c>
      <c r="O66" s="91"/>
      <c r="P66" s="91"/>
      <c r="Q66" s="91"/>
      <c r="R66" s="91"/>
      <c r="S66" s="91"/>
      <c r="T66" s="91"/>
      <c r="U66" s="91"/>
      <c r="V66" s="91">
        <v>2</v>
      </c>
    </row>
    <row r="67" spans="1:22" ht="19.350000000000001" customHeight="1">
      <c r="A67" s="119" t="s">
        <v>145</v>
      </c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</row>
    <row r="68" spans="1:22" ht="72">
      <c r="A68" s="86">
        <v>18</v>
      </c>
      <c r="B68" s="87">
        <v>18</v>
      </c>
      <c r="C68" s="88" t="s">
        <v>146</v>
      </c>
      <c r="D68" s="89" t="s">
        <v>147</v>
      </c>
      <c r="E68" s="90">
        <v>508.07</v>
      </c>
      <c r="F68" s="91" t="s">
        <v>148</v>
      </c>
      <c r="G68" s="90">
        <v>1.03</v>
      </c>
      <c r="H68" s="90" t="s">
        <v>149</v>
      </c>
      <c r="I68" s="90" t="s">
        <v>150</v>
      </c>
      <c r="J68" s="90"/>
      <c r="K68" s="90" t="s">
        <v>151</v>
      </c>
      <c r="L68" s="91" t="s">
        <v>152</v>
      </c>
      <c r="M68" s="91"/>
      <c r="N68" s="91" t="s">
        <v>78</v>
      </c>
      <c r="O68" s="91"/>
      <c r="P68" s="91"/>
      <c r="Q68" s="91"/>
      <c r="R68" s="91"/>
      <c r="S68" s="91"/>
      <c r="T68" s="91"/>
      <c r="U68" s="91"/>
      <c r="V68" s="91"/>
    </row>
    <row r="69" spans="1:22" ht="19.350000000000001" customHeight="1">
      <c r="A69" s="119" t="s">
        <v>153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</row>
    <row r="70" spans="1:22" ht="18.399999999999999" customHeight="1">
      <c r="A70" s="117" t="s">
        <v>84</v>
      </c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</row>
    <row r="71" spans="1:22" ht="72">
      <c r="A71" s="80">
        <v>19</v>
      </c>
      <c r="B71" s="81">
        <v>19</v>
      </c>
      <c r="C71" s="82" t="s">
        <v>72</v>
      </c>
      <c r="D71" s="83" t="s">
        <v>154</v>
      </c>
      <c r="E71" s="84">
        <v>15810.14</v>
      </c>
      <c r="F71" s="85" t="s">
        <v>74</v>
      </c>
      <c r="G71" s="84">
        <v>195.41</v>
      </c>
      <c r="H71" s="84">
        <v>9</v>
      </c>
      <c r="I71" s="84" t="s">
        <v>155</v>
      </c>
      <c r="J71" s="84"/>
      <c r="K71" s="84" t="s">
        <v>156</v>
      </c>
      <c r="L71" s="85" t="s">
        <v>157</v>
      </c>
      <c r="M71" s="85"/>
      <c r="N71" s="85" t="s">
        <v>78</v>
      </c>
      <c r="O71" s="85"/>
      <c r="P71" s="85"/>
      <c r="Q71" s="85"/>
      <c r="R71" s="85"/>
      <c r="S71" s="85"/>
      <c r="T71" s="85"/>
      <c r="U71" s="85"/>
      <c r="V71" s="85">
        <v>1</v>
      </c>
    </row>
    <row r="72" spans="1:22" ht="48">
      <c r="A72" s="80">
        <v>20</v>
      </c>
      <c r="B72" s="81">
        <v>20</v>
      </c>
      <c r="C72" s="82" t="s">
        <v>79</v>
      </c>
      <c r="D72" s="83" t="s">
        <v>80</v>
      </c>
      <c r="E72" s="84">
        <v>26.3</v>
      </c>
      <c r="F72" s="85" t="s">
        <v>81</v>
      </c>
      <c r="G72" s="84"/>
      <c r="H72" s="84">
        <v>8</v>
      </c>
      <c r="I72" s="84" t="s">
        <v>75</v>
      </c>
      <c r="J72" s="84"/>
      <c r="K72" s="84">
        <v>36</v>
      </c>
      <c r="L72" s="85" t="s">
        <v>82</v>
      </c>
      <c r="M72" s="85"/>
      <c r="N72" s="85" t="s">
        <v>83</v>
      </c>
      <c r="O72" s="85"/>
      <c r="P72" s="85"/>
      <c r="Q72" s="85"/>
      <c r="R72" s="85"/>
      <c r="S72" s="85"/>
      <c r="T72" s="85"/>
      <c r="U72" s="85"/>
      <c r="V72" s="85"/>
    </row>
    <row r="73" spans="1:22" ht="18.399999999999999" customHeight="1">
      <c r="A73" s="117" t="s">
        <v>158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</row>
    <row r="74" spans="1:22" ht="72">
      <c r="A74" s="80">
        <v>21</v>
      </c>
      <c r="B74" s="81">
        <v>21</v>
      </c>
      <c r="C74" s="82" t="s">
        <v>72</v>
      </c>
      <c r="D74" s="83" t="s">
        <v>73</v>
      </c>
      <c r="E74" s="84">
        <v>15810.14</v>
      </c>
      <c r="F74" s="85" t="s">
        <v>74</v>
      </c>
      <c r="G74" s="84">
        <v>195.41</v>
      </c>
      <c r="H74" s="84">
        <v>8</v>
      </c>
      <c r="I74" s="84" t="s">
        <v>75</v>
      </c>
      <c r="J74" s="84"/>
      <c r="K74" s="84" t="s">
        <v>76</v>
      </c>
      <c r="L74" s="85" t="s">
        <v>77</v>
      </c>
      <c r="M74" s="85"/>
      <c r="N74" s="85" t="s">
        <v>78</v>
      </c>
      <c r="O74" s="85"/>
      <c r="P74" s="85"/>
      <c r="Q74" s="85"/>
      <c r="R74" s="85"/>
      <c r="S74" s="85"/>
      <c r="T74" s="85"/>
      <c r="U74" s="85"/>
      <c r="V74" s="85">
        <v>1</v>
      </c>
    </row>
    <row r="75" spans="1:22" ht="48">
      <c r="A75" s="80">
        <v>22</v>
      </c>
      <c r="B75" s="81">
        <v>22</v>
      </c>
      <c r="C75" s="82" t="s">
        <v>79</v>
      </c>
      <c r="D75" s="83" t="s">
        <v>80</v>
      </c>
      <c r="E75" s="84">
        <v>26.3</v>
      </c>
      <c r="F75" s="85" t="s">
        <v>81</v>
      </c>
      <c r="G75" s="84"/>
      <c r="H75" s="84">
        <v>8</v>
      </c>
      <c r="I75" s="84" t="s">
        <v>75</v>
      </c>
      <c r="J75" s="84"/>
      <c r="K75" s="84">
        <v>36</v>
      </c>
      <c r="L75" s="85" t="s">
        <v>82</v>
      </c>
      <c r="M75" s="85"/>
      <c r="N75" s="85" t="s">
        <v>83</v>
      </c>
      <c r="O75" s="85"/>
      <c r="P75" s="85"/>
      <c r="Q75" s="85"/>
      <c r="R75" s="85"/>
      <c r="S75" s="85"/>
      <c r="T75" s="85"/>
      <c r="U75" s="85"/>
      <c r="V75" s="85"/>
    </row>
    <row r="76" spans="1:22" ht="18.399999999999999" customHeight="1">
      <c r="A76" s="117" t="s">
        <v>158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</row>
    <row r="77" spans="1:22" ht="72">
      <c r="A77" s="80">
        <v>23</v>
      </c>
      <c r="B77" s="81">
        <v>23</v>
      </c>
      <c r="C77" s="82" t="s">
        <v>72</v>
      </c>
      <c r="D77" s="83" t="s">
        <v>73</v>
      </c>
      <c r="E77" s="84">
        <v>15810.14</v>
      </c>
      <c r="F77" s="85" t="s">
        <v>74</v>
      </c>
      <c r="G77" s="84">
        <v>195.41</v>
      </c>
      <c r="H77" s="84">
        <v>8</v>
      </c>
      <c r="I77" s="84" t="s">
        <v>75</v>
      </c>
      <c r="J77" s="84"/>
      <c r="K77" s="84" t="s">
        <v>76</v>
      </c>
      <c r="L77" s="85" t="s">
        <v>77</v>
      </c>
      <c r="M77" s="85"/>
      <c r="N77" s="85" t="s">
        <v>78</v>
      </c>
      <c r="O77" s="85"/>
      <c r="P77" s="85"/>
      <c r="Q77" s="85"/>
      <c r="R77" s="85"/>
      <c r="S77" s="85"/>
      <c r="T77" s="85"/>
      <c r="U77" s="85"/>
      <c r="V77" s="85">
        <v>1</v>
      </c>
    </row>
    <row r="78" spans="1:22" ht="48">
      <c r="A78" s="86">
        <v>24</v>
      </c>
      <c r="B78" s="87">
        <v>24</v>
      </c>
      <c r="C78" s="88" t="s">
        <v>79</v>
      </c>
      <c r="D78" s="89" t="s">
        <v>80</v>
      </c>
      <c r="E78" s="90">
        <v>26.3</v>
      </c>
      <c r="F78" s="91" t="s">
        <v>81</v>
      </c>
      <c r="G78" s="90"/>
      <c r="H78" s="90">
        <v>8</v>
      </c>
      <c r="I78" s="90" t="s">
        <v>75</v>
      </c>
      <c r="J78" s="90"/>
      <c r="K78" s="90">
        <v>36</v>
      </c>
      <c r="L78" s="91" t="s">
        <v>82</v>
      </c>
      <c r="M78" s="91"/>
      <c r="N78" s="91" t="s">
        <v>83</v>
      </c>
      <c r="O78" s="91"/>
      <c r="P78" s="91"/>
      <c r="Q78" s="91"/>
      <c r="R78" s="91"/>
      <c r="S78" s="91"/>
      <c r="T78" s="91"/>
      <c r="U78" s="91"/>
      <c r="V78" s="91"/>
    </row>
    <row r="79" spans="1:22" ht="19.350000000000001" customHeight="1">
      <c r="A79" s="119" t="s">
        <v>159</v>
      </c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</row>
    <row r="80" spans="1:22" ht="18.399999999999999" customHeight="1">
      <c r="A80" s="117" t="s">
        <v>84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</row>
    <row r="81" spans="1:22" ht="120">
      <c r="A81" s="80">
        <v>25</v>
      </c>
      <c r="B81" s="81">
        <v>25</v>
      </c>
      <c r="C81" s="82" t="s">
        <v>160</v>
      </c>
      <c r="D81" s="83" t="s">
        <v>138</v>
      </c>
      <c r="E81" s="84">
        <v>2406.83</v>
      </c>
      <c r="F81" s="85" t="s">
        <v>161</v>
      </c>
      <c r="G81" s="84">
        <v>76.17</v>
      </c>
      <c r="H81" s="84" t="s">
        <v>162</v>
      </c>
      <c r="I81" s="84" t="s">
        <v>163</v>
      </c>
      <c r="J81" s="84"/>
      <c r="K81" s="84" t="s">
        <v>164</v>
      </c>
      <c r="L81" s="85" t="s">
        <v>165</v>
      </c>
      <c r="M81" s="85"/>
      <c r="N81" s="85" t="s">
        <v>78</v>
      </c>
      <c r="O81" s="85"/>
      <c r="P81" s="85"/>
      <c r="Q81" s="85"/>
      <c r="R81" s="85"/>
      <c r="S81" s="85"/>
      <c r="T81" s="85"/>
      <c r="U81" s="85"/>
      <c r="V81" s="85">
        <v>2</v>
      </c>
    </row>
    <row r="82" spans="1:22" ht="36">
      <c r="A82" s="80">
        <v>26</v>
      </c>
      <c r="B82" s="81">
        <v>26</v>
      </c>
      <c r="C82" s="82" t="s">
        <v>166</v>
      </c>
      <c r="D82" s="83" t="s">
        <v>167</v>
      </c>
      <c r="E82" s="84">
        <v>16.920000000000002</v>
      </c>
      <c r="F82" s="85" t="s">
        <v>168</v>
      </c>
      <c r="G82" s="84"/>
      <c r="H82" s="84">
        <v>8</v>
      </c>
      <c r="I82" s="84" t="s">
        <v>75</v>
      </c>
      <c r="J82" s="84"/>
      <c r="K82" s="84">
        <v>24</v>
      </c>
      <c r="L82" s="85" t="s">
        <v>169</v>
      </c>
      <c r="M82" s="85"/>
      <c r="N82" s="85" t="s">
        <v>83</v>
      </c>
      <c r="O82" s="85"/>
      <c r="P82" s="85"/>
      <c r="Q82" s="85"/>
      <c r="R82" s="85"/>
      <c r="S82" s="85"/>
      <c r="T82" s="85"/>
      <c r="U82" s="85"/>
      <c r="V82" s="85"/>
    </row>
    <row r="83" spans="1:22" ht="60">
      <c r="A83" s="86">
        <v>27</v>
      </c>
      <c r="B83" s="87">
        <v>27</v>
      </c>
      <c r="C83" s="88" t="s">
        <v>170</v>
      </c>
      <c r="D83" s="89" t="s">
        <v>101</v>
      </c>
      <c r="E83" s="90">
        <v>12.46</v>
      </c>
      <c r="F83" s="91" t="s">
        <v>171</v>
      </c>
      <c r="G83" s="90"/>
      <c r="H83" s="90">
        <v>50</v>
      </c>
      <c r="I83" s="90" t="s">
        <v>172</v>
      </c>
      <c r="J83" s="90"/>
      <c r="K83" s="90">
        <v>117</v>
      </c>
      <c r="L83" s="91" t="s">
        <v>173</v>
      </c>
      <c r="M83" s="91"/>
      <c r="N83" s="91" t="s">
        <v>83</v>
      </c>
      <c r="O83" s="91"/>
      <c r="P83" s="91"/>
      <c r="Q83" s="91"/>
      <c r="R83" s="91"/>
      <c r="S83" s="91"/>
      <c r="T83" s="91"/>
      <c r="U83" s="91"/>
      <c r="V83" s="91"/>
    </row>
    <row r="84" spans="1:22" ht="36">
      <c r="A84" s="115" t="s">
        <v>174</v>
      </c>
      <c r="B84" s="116"/>
      <c r="C84" s="116"/>
      <c r="D84" s="116"/>
      <c r="E84" s="116"/>
      <c r="F84" s="116"/>
      <c r="G84" s="116"/>
      <c r="H84" s="92">
        <v>1714</v>
      </c>
      <c r="I84" s="92" t="s">
        <v>175</v>
      </c>
      <c r="J84" s="92">
        <v>3</v>
      </c>
      <c r="K84" s="92">
        <v>8152</v>
      </c>
      <c r="L84" s="92" t="s">
        <v>176</v>
      </c>
      <c r="M84" s="92"/>
      <c r="N84" s="92"/>
      <c r="O84" s="92"/>
      <c r="P84" s="92"/>
      <c r="Q84" s="92"/>
      <c r="R84" s="92"/>
      <c r="S84" s="92"/>
      <c r="T84" s="92"/>
      <c r="U84" s="92"/>
      <c r="V84" s="92" t="s">
        <v>177</v>
      </c>
    </row>
    <row r="85" spans="1:22">
      <c r="A85" s="115" t="s">
        <v>178</v>
      </c>
      <c r="B85" s="116"/>
      <c r="C85" s="116"/>
      <c r="D85" s="116"/>
      <c r="E85" s="116"/>
      <c r="F85" s="116"/>
      <c r="G85" s="116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</row>
    <row r="86" spans="1:22">
      <c r="A86" s="115" t="s">
        <v>179</v>
      </c>
      <c r="B86" s="116"/>
      <c r="C86" s="116"/>
      <c r="D86" s="116"/>
      <c r="E86" s="116"/>
      <c r="F86" s="116"/>
      <c r="G86" s="116"/>
      <c r="H86" s="92">
        <v>89</v>
      </c>
      <c r="I86" s="92"/>
      <c r="J86" s="92"/>
      <c r="K86" s="92">
        <v>999</v>
      </c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</row>
    <row r="87" spans="1:22">
      <c r="A87" s="115" t="s">
        <v>180</v>
      </c>
      <c r="B87" s="116"/>
      <c r="C87" s="116"/>
      <c r="D87" s="116"/>
      <c r="E87" s="116"/>
      <c r="F87" s="116"/>
      <c r="G87" s="116"/>
      <c r="H87" s="92">
        <v>1622</v>
      </c>
      <c r="I87" s="92"/>
      <c r="J87" s="92"/>
      <c r="K87" s="92">
        <v>7129</v>
      </c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</row>
    <row r="88" spans="1:22">
      <c r="A88" s="115" t="s">
        <v>181</v>
      </c>
      <c r="B88" s="116"/>
      <c r="C88" s="116"/>
      <c r="D88" s="116"/>
      <c r="E88" s="116"/>
      <c r="F88" s="116"/>
      <c r="G88" s="116"/>
      <c r="H88" s="92">
        <v>3</v>
      </c>
      <c r="I88" s="92"/>
      <c r="J88" s="92"/>
      <c r="K88" s="92">
        <v>26</v>
      </c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</row>
    <row r="89" spans="1:22">
      <c r="A89" s="113" t="s">
        <v>182</v>
      </c>
      <c r="B89" s="114"/>
      <c r="C89" s="114"/>
      <c r="D89" s="114"/>
      <c r="E89" s="114"/>
      <c r="F89" s="114"/>
      <c r="G89" s="114"/>
      <c r="H89" s="93">
        <v>92</v>
      </c>
      <c r="I89" s="93"/>
      <c r="J89" s="93"/>
      <c r="K89" s="93">
        <v>892</v>
      </c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</row>
    <row r="90" spans="1:22">
      <c r="A90" s="113" t="s">
        <v>183</v>
      </c>
      <c r="B90" s="114"/>
      <c r="C90" s="114"/>
      <c r="D90" s="114"/>
      <c r="E90" s="114"/>
      <c r="F90" s="114"/>
      <c r="G90" s="114"/>
      <c r="H90" s="93">
        <v>54</v>
      </c>
      <c r="I90" s="93"/>
      <c r="J90" s="93"/>
      <c r="K90" s="93">
        <v>486</v>
      </c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</row>
    <row r="91" spans="1:22">
      <c r="A91" s="113" t="s">
        <v>184</v>
      </c>
      <c r="B91" s="114"/>
      <c r="C91" s="114"/>
      <c r="D91" s="114"/>
      <c r="E91" s="114"/>
      <c r="F91" s="114"/>
      <c r="G91" s="114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</row>
    <row r="92" spans="1:22">
      <c r="A92" s="115" t="s">
        <v>185</v>
      </c>
      <c r="B92" s="116"/>
      <c r="C92" s="116"/>
      <c r="D92" s="116"/>
      <c r="E92" s="116"/>
      <c r="F92" s="116"/>
      <c r="G92" s="116"/>
      <c r="H92" s="92">
        <v>113</v>
      </c>
      <c r="I92" s="92"/>
      <c r="J92" s="92"/>
      <c r="K92" s="92">
        <v>522</v>
      </c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</row>
    <row r="93" spans="1:22" ht="30" customHeight="1">
      <c r="A93" s="115" t="s">
        <v>186</v>
      </c>
      <c r="B93" s="116"/>
      <c r="C93" s="116"/>
      <c r="D93" s="116"/>
      <c r="E93" s="116"/>
      <c r="F93" s="116"/>
      <c r="G93" s="116"/>
      <c r="H93" s="92">
        <v>1728</v>
      </c>
      <c r="I93" s="92"/>
      <c r="J93" s="92"/>
      <c r="K93" s="92">
        <v>8840</v>
      </c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</row>
    <row r="94" spans="1:22" ht="30" customHeight="1">
      <c r="A94" s="115" t="s">
        <v>187</v>
      </c>
      <c r="B94" s="116"/>
      <c r="C94" s="116"/>
      <c r="D94" s="116"/>
      <c r="E94" s="116"/>
      <c r="F94" s="116"/>
      <c r="G94" s="116"/>
      <c r="H94" s="92">
        <v>19</v>
      </c>
      <c r="I94" s="92"/>
      <c r="J94" s="92"/>
      <c r="K94" s="92">
        <v>168</v>
      </c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</row>
    <row r="95" spans="1:22">
      <c r="A95" s="115" t="s">
        <v>188</v>
      </c>
      <c r="B95" s="116"/>
      <c r="C95" s="116"/>
      <c r="D95" s="116"/>
      <c r="E95" s="116"/>
      <c r="F95" s="116"/>
      <c r="G95" s="116"/>
      <c r="H95" s="92">
        <v>1860</v>
      </c>
      <c r="I95" s="92"/>
      <c r="J95" s="92"/>
      <c r="K95" s="92">
        <v>9530</v>
      </c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</row>
    <row r="96" spans="1:22" ht="30" customHeight="1">
      <c r="A96" s="115" t="s">
        <v>189</v>
      </c>
      <c r="B96" s="116"/>
      <c r="C96" s="116"/>
      <c r="D96" s="116"/>
      <c r="E96" s="116"/>
      <c r="F96" s="116"/>
      <c r="G96" s="116"/>
      <c r="H96" s="92">
        <v>296.79000000000002</v>
      </c>
      <c r="I96" s="92"/>
      <c r="J96" s="92"/>
      <c r="K96" s="92">
        <v>1328.15</v>
      </c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</row>
    <row r="97" spans="1:22">
      <c r="A97" s="113" t="s">
        <v>190</v>
      </c>
      <c r="B97" s="114"/>
      <c r="C97" s="114"/>
      <c r="D97" s="114"/>
      <c r="E97" s="114"/>
      <c r="F97" s="114"/>
      <c r="G97" s="114"/>
      <c r="H97" s="93">
        <v>2156.79</v>
      </c>
      <c r="I97" s="93"/>
      <c r="J97" s="93"/>
      <c r="K97" s="93">
        <v>10858.15</v>
      </c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</row>
    <row r="98" spans="1:22">
      <c r="A98" s="50"/>
      <c r="B98" s="39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</row>
    <row r="99" spans="1:22">
      <c r="A99" s="50"/>
      <c r="B99" s="39"/>
      <c r="C99" s="73" t="s">
        <v>61</v>
      </c>
      <c r="D99" s="48"/>
      <c r="E99" s="48"/>
      <c r="F99" s="48"/>
      <c r="G99" s="48"/>
      <c r="H99" s="74">
        <f>IF(ISBLANK(Y30),"",ROUND(Z30/Y30,2)*100)</f>
        <v>103</v>
      </c>
      <c r="I99" s="48"/>
      <c r="J99" s="48"/>
      <c r="K99" s="74">
        <f>IF(ISBLANK(Y31),"",ROUND(Z31/Y31,2)*100)</f>
        <v>89</v>
      </c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</row>
    <row r="100" spans="1:22">
      <c r="A100" s="50"/>
      <c r="B100" s="39"/>
      <c r="C100" s="73" t="s">
        <v>62</v>
      </c>
      <c r="D100" s="48"/>
      <c r="E100" s="48"/>
      <c r="F100" s="48"/>
      <c r="G100" s="48"/>
      <c r="H100" s="45">
        <f>IF(ISBLANK(Y30),"",ROUND(AA30/Y30,2)*100)</f>
        <v>61</v>
      </c>
      <c r="I100" s="48"/>
      <c r="J100" s="48"/>
      <c r="K100" s="45">
        <f>IF(ISBLANK(Y31),"",ROUND(AA31/Y31,2)*100)</f>
        <v>49</v>
      </c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</row>
    <row r="101" spans="1:22">
      <c r="A101" s="28"/>
      <c r="B101" s="28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</row>
    <row r="102" spans="1:22">
      <c r="B102" s="75" t="s">
        <v>356</v>
      </c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</row>
    <row r="103" spans="1:22">
      <c r="B103" s="3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</row>
    <row r="104" spans="1:22">
      <c r="B104" s="75" t="s">
        <v>69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</row>
    <row r="105" spans="1:22">
      <c r="B105" s="46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</row>
    <row r="107" spans="1:22">
      <c r="C107" s="49"/>
      <c r="D107" s="49"/>
      <c r="E107" s="49"/>
      <c r="F107" s="49"/>
      <c r="G107" s="49"/>
    </row>
    <row r="108" spans="1:22">
      <c r="C108" s="49"/>
      <c r="D108" s="49"/>
      <c r="E108" s="49"/>
      <c r="F108" s="49"/>
      <c r="G108" s="49"/>
    </row>
    <row r="109" spans="1:22">
      <c r="C109" s="49"/>
      <c r="D109" s="49"/>
      <c r="E109" s="49"/>
      <c r="F109" s="49"/>
      <c r="G109" s="49"/>
    </row>
    <row r="110" spans="1:22">
      <c r="C110" s="49"/>
      <c r="D110" s="49"/>
      <c r="E110" s="49"/>
      <c r="F110" s="49"/>
      <c r="G110" s="49"/>
    </row>
    <row r="111" spans="1:22">
      <c r="C111" s="49"/>
      <c r="D111" s="49"/>
      <c r="E111" s="49"/>
      <c r="F111" s="49"/>
      <c r="G111" s="49"/>
    </row>
    <row r="112" spans="1:22">
      <c r="C112" s="49"/>
      <c r="D112" s="49"/>
      <c r="E112" s="49"/>
      <c r="F112" s="49"/>
      <c r="G112" s="49"/>
    </row>
    <row r="113" spans="3:7">
      <c r="C113" s="49"/>
      <c r="D113" s="49"/>
      <c r="E113" s="49"/>
      <c r="F113" s="49"/>
      <c r="G113" s="49"/>
    </row>
    <row r="114" spans="3:7">
      <c r="C114" s="49"/>
      <c r="D114" s="49"/>
      <c r="E114" s="49"/>
      <c r="F114" s="49"/>
      <c r="G114" s="49"/>
    </row>
    <row r="115" spans="3:7">
      <c r="C115" s="49"/>
      <c r="D115" s="49"/>
      <c r="E115" s="49"/>
      <c r="F115" s="49"/>
      <c r="G115" s="49"/>
    </row>
    <row r="116" spans="3:7">
      <c r="C116" s="49"/>
      <c r="D116" s="49"/>
      <c r="E116" s="49"/>
      <c r="F116" s="49"/>
      <c r="G116" s="49"/>
    </row>
    <row r="117" spans="3:7">
      <c r="C117" s="49"/>
      <c r="D117" s="49"/>
      <c r="E117" s="49"/>
      <c r="F117" s="49"/>
      <c r="G117" s="49"/>
    </row>
    <row r="118" spans="3:7">
      <c r="C118" s="49"/>
      <c r="D118" s="49"/>
      <c r="E118" s="49"/>
      <c r="F118" s="49"/>
      <c r="G118" s="49"/>
    </row>
  </sheetData>
  <mergeCells count="63">
    <mergeCell ref="L17:V17"/>
    <mergeCell ref="H19:I19"/>
    <mergeCell ref="J19:K19"/>
    <mergeCell ref="H31:I31"/>
    <mergeCell ref="K31:L31"/>
    <mergeCell ref="B21:V21"/>
    <mergeCell ref="B22:V22"/>
    <mergeCell ref="B23:V23"/>
    <mergeCell ref="H26:J26"/>
    <mergeCell ref="H30:I30"/>
    <mergeCell ref="K27:L27"/>
    <mergeCell ref="K30:L30"/>
    <mergeCell ref="H28:I28"/>
    <mergeCell ref="H29:I29"/>
    <mergeCell ref="K28:L28"/>
    <mergeCell ref="K29:L29"/>
    <mergeCell ref="A36:B36"/>
    <mergeCell ref="B37:B38"/>
    <mergeCell ref="A37:A38"/>
    <mergeCell ref="H17:I18"/>
    <mergeCell ref="J17:K18"/>
    <mergeCell ref="K37:K38"/>
    <mergeCell ref="H36:J36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  <mergeCell ref="A69:V69"/>
    <mergeCell ref="A40:V40"/>
    <mergeCell ref="A41:V41"/>
    <mergeCell ref="A44:V44"/>
    <mergeCell ref="A47:V47"/>
    <mergeCell ref="A54:V54"/>
    <mergeCell ref="A57:V57"/>
    <mergeCell ref="A60:V60"/>
    <mergeCell ref="A61:V61"/>
    <mergeCell ref="A63:V63"/>
    <mergeCell ref="A64:V64"/>
    <mergeCell ref="A67:V67"/>
    <mergeCell ref="A90:G90"/>
    <mergeCell ref="A70:V70"/>
    <mergeCell ref="A73:V73"/>
    <mergeCell ref="A76:V76"/>
    <mergeCell ref="A79:V79"/>
    <mergeCell ref="A80:V80"/>
    <mergeCell ref="A84:G84"/>
    <mergeCell ref="A85:G85"/>
    <mergeCell ref="A86:G86"/>
    <mergeCell ref="A87:G87"/>
    <mergeCell ref="A88:G88"/>
    <mergeCell ref="A89:G89"/>
    <mergeCell ref="A97:G97"/>
    <mergeCell ref="A91:G91"/>
    <mergeCell ref="A92:G92"/>
    <mergeCell ref="A93:G93"/>
    <mergeCell ref="A94:G94"/>
    <mergeCell ref="A95:G95"/>
    <mergeCell ref="A96:G96"/>
  </mergeCells>
  <phoneticPr fontId="2" type="noConversion"/>
  <pageMargins left="0.25" right="0.25" top="0.75" bottom="0.75" header="0.3" footer="0.3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84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191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2</v>
      </c>
      <c r="B4" s="29"/>
      <c r="C4" s="29"/>
      <c r="D4" s="29"/>
      <c r="L4" s="52"/>
    </row>
    <row r="5" spans="1:23" s="25" customFormat="1" ht="15">
      <c r="A5" s="156" t="s">
        <v>36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3" t="s">
        <v>33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3" t="s">
        <v>67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52" t="s">
        <v>3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57" t="s">
        <v>19</v>
      </c>
      <c r="H10" s="158"/>
      <c r="I10" s="158"/>
      <c r="J10" s="157" t="s">
        <v>20</v>
      </c>
      <c r="K10" s="158"/>
      <c r="L10" s="158"/>
      <c r="M10" s="159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4</v>
      </c>
      <c r="G11" s="138">
        <f>2156.79/1000</f>
        <v>2.15679</v>
      </c>
      <c r="H11" s="139"/>
      <c r="I11" s="55" t="s">
        <v>5</v>
      </c>
      <c r="J11" s="140">
        <f>10858.15/1000</f>
        <v>10.85815</v>
      </c>
      <c r="K11" s="141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34</v>
      </c>
      <c r="F12" s="38"/>
      <c r="G12" s="138">
        <f>0/1000</f>
        <v>0</v>
      </c>
      <c r="H12" s="139"/>
      <c r="I12" s="55" t="s">
        <v>5</v>
      </c>
      <c r="J12" s="140">
        <f>0/1000</f>
        <v>0</v>
      </c>
      <c r="K12" s="141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35</v>
      </c>
      <c r="F13" s="38"/>
      <c r="G13" s="160">
        <f>0/1000</f>
        <v>0</v>
      </c>
      <c r="H13" s="161"/>
      <c r="I13" s="55" t="s">
        <v>5</v>
      </c>
      <c r="J13" s="140">
        <f>0/1000</f>
        <v>0</v>
      </c>
      <c r="K13" s="141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6</v>
      </c>
      <c r="G14" s="138">
        <f>(O14+O15)/1000</f>
        <v>7.5899999999999995E-3</v>
      </c>
      <c r="H14" s="139"/>
      <c r="I14" s="55" t="s">
        <v>7</v>
      </c>
      <c r="J14" s="140">
        <f>(P14+P15)/1000</f>
        <v>7.5899999999999995E-3</v>
      </c>
      <c r="K14" s="141"/>
      <c r="L14" s="58">
        <v>89</v>
      </c>
      <c r="M14" s="35" t="s">
        <v>7</v>
      </c>
      <c r="N14" s="57"/>
      <c r="O14" s="26">
        <v>7.58</v>
      </c>
      <c r="P14" s="27">
        <v>7.58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8</v>
      </c>
      <c r="G15" s="164">
        <f>89/1000</f>
        <v>8.8999999999999996E-2</v>
      </c>
      <c r="H15" s="165"/>
      <c r="I15" s="55" t="s">
        <v>5</v>
      </c>
      <c r="J15" s="140">
        <f>999/1000</f>
        <v>0.999</v>
      </c>
      <c r="K15" s="141"/>
      <c r="L15" s="59">
        <v>997</v>
      </c>
      <c r="M15" s="35" t="s">
        <v>5</v>
      </c>
      <c r="N15" s="57"/>
      <c r="O15" s="26">
        <v>0.01</v>
      </c>
      <c r="P15" s="27">
        <v>0.01</v>
      </c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25" t="s">
        <v>9</v>
      </c>
      <c r="B20" s="125" t="s">
        <v>0</v>
      </c>
      <c r="C20" s="125" t="s">
        <v>21</v>
      </c>
      <c r="D20" s="62" t="s">
        <v>22</v>
      </c>
      <c r="E20" s="125" t="s">
        <v>23</v>
      </c>
      <c r="F20" s="166" t="s">
        <v>24</v>
      </c>
      <c r="G20" s="167"/>
      <c r="H20" s="166" t="s">
        <v>25</v>
      </c>
      <c r="I20" s="170"/>
      <c r="J20" s="170"/>
      <c r="K20" s="167"/>
      <c r="L20" s="63"/>
      <c r="M20" s="125" t="s">
        <v>26</v>
      </c>
      <c r="N20" s="125" t="s">
        <v>27</v>
      </c>
    </row>
    <row r="21" spans="1:23" s="33" customFormat="1" ht="19.5" customHeight="1" thickBot="1">
      <c r="A21" s="153"/>
      <c r="B21" s="153"/>
      <c r="C21" s="153"/>
      <c r="D21" s="125" t="s">
        <v>32</v>
      </c>
      <c r="E21" s="153"/>
      <c r="F21" s="168"/>
      <c r="G21" s="169"/>
      <c r="H21" s="162" t="s">
        <v>28</v>
      </c>
      <c r="I21" s="163"/>
      <c r="J21" s="162" t="s">
        <v>29</v>
      </c>
      <c r="K21" s="163"/>
      <c r="L21" s="64"/>
      <c r="M21" s="153"/>
      <c r="N21" s="153"/>
    </row>
    <row r="22" spans="1:23" s="33" customFormat="1" ht="19.5" customHeight="1">
      <c r="A22" s="153"/>
      <c r="B22" s="153"/>
      <c r="C22" s="153"/>
      <c r="D22" s="153"/>
      <c r="E22" s="153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153"/>
      <c r="N22" s="153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54" t="s">
        <v>192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</row>
    <row r="25" spans="1:23" ht="19.350000000000001" customHeight="1">
      <c r="A25" s="119" t="s">
        <v>193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</row>
    <row r="26" spans="1:23" s="29" customFormat="1" ht="24">
      <c r="A26" s="94">
        <v>1</v>
      </c>
      <c r="B26" s="95" t="s">
        <v>194</v>
      </c>
      <c r="C26" s="82" t="s">
        <v>195</v>
      </c>
      <c r="D26" s="96" t="s">
        <v>196</v>
      </c>
      <c r="E26" s="97">
        <v>1.61</v>
      </c>
      <c r="F26" s="84" t="s">
        <v>197</v>
      </c>
      <c r="G26" s="84">
        <v>16.63</v>
      </c>
      <c r="H26" s="98"/>
      <c r="I26" s="98"/>
      <c r="J26" s="84" t="s">
        <v>198</v>
      </c>
      <c r="K26" s="84">
        <v>183.4</v>
      </c>
      <c r="L26" s="99"/>
      <c r="M26" s="98">
        <f t="shared" ref="M26:M32" si="0">IF(ISNUMBER(K26/G26),IF(NOT(K26/G26=0),K26/G26, " "), " ")</f>
        <v>11.028262176788937</v>
      </c>
      <c r="N26" s="96"/>
    </row>
    <row r="27" spans="1:23" s="29" customFormat="1" ht="24">
      <c r="A27" s="94">
        <v>2</v>
      </c>
      <c r="B27" s="95" t="s">
        <v>199</v>
      </c>
      <c r="C27" s="82" t="s">
        <v>200</v>
      </c>
      <c r="D27" s="96" t="s">
        <v>196</v>
      </c>
      <c r="E27" s="97">
        <v>0.47</v>
      </c>
      <c r="F27" s="84" t="s">
        <v>201</v>
      </c>
      <c r="G27" s="84">
        <v>5.59</v>
      </c>
      <c r="H27" s="98"/>
      <c r="I27" s="98"/>
      <c r="J27" s="84" t="s">
        <v>202</v>
      </c>
      <c r="K27" s="84">
        <v>61.6</v>
      </c>
      <c r="L27" s="99"/>
      <c r="M27" s="98">
        <f t="shared" si="0"/>
        <v>11.019677996422184</v>
      </c>
      <c r="N27" s="96"/>
    </row>
    <row r="28" spans="1:23" s="29" customFormat="1" ht="24">
      <c r="A28" s="94">
        <v>3</v>
      </c>
      <c r="B28" s="95" t="s">
        <v>203</v>
      </c>
      <c r="C28" s="82" t="s">
        <v>204</v>
      </c>
      <c r="D28" s="96" t="s">
        <v>196</v>
      </c>
      <c r="E28" s="97">
        <v>0.71</v>
      </c>
      <c r="F28" s="84" t="s">
        <v>205</v>
      </c>
      <c r="G28" s="84">
        <v>8.5399999999999991</v>
      </c>
      <c r="H28" s="98"/>
      <c r="I28" s="98"/>
      <c r="J28" s="84" t="s">
        <v>206</v>
      </c>
      <c r="K28" s="84">
        <v>94.1</v>
      </c>
      <c r="L28" s="99"/>
      <c r="M28" s="98">
        <f t="shared" si="0"/>
        <v>11.018735362997658</v>
      </c>
      <c r="N28" s="96"/>
    </row>
    <row r="29" spans="1:23" s="29" customFormat="1" ht="24">
      <c r="A29" s="94">
        <v>4</v>
      </c>
      <c r="B29" s="95" t="s">
        <v>207</v>
      </c>
      <c r="C29" s="82" t="s">
        <v>208</v>
      </c>
      <c r="D29" s="96" t="s">
        <v>196</v>
      </c>
      <c r="E29" s="97">
        <v>1.53</v>
      </c>
      <c r="F29" s="84" t="s">
        <v>209</v>
      </c>
      <c r="G29" s="84">
        <v>18.61</v>
      </c>
      <c r="H29" s="98"/>
      <c r="I29" s="98"/>
      <c r="J29" s="84" t="s">
        <v>210</v>
      </c>
      <c r="K29" s="84">
        <v>205.04</v>
      </c>
      <c r="L29" s="99"/>
      <c r="M29" s="98">
        <f t="shared" si="0"/>
        <v>11.017732401934444</v>
      </c>
      <c r="N29" s="96"/>
    </row>
    <row r="30" spans="1:23" ht="24">
      <c r="A30" s="94">
        <v>5</v>
      </c>
      <c r="B30" s="95" t="s">
        <v>211</v>
      </c>
      <c r="C30" s="82" t="s">
        <v>212</v>
      </c>
      <c r="D30" s="96" t="s">
        <v>196</v>
      </c>
      <c r="E30" s="97">
        <v>3.04</v>
      </c>
      <c r="F30" s="84" t="s">
        <v>213</v>
      </c>
      <c r="G30" s="84">
        <v>38.67</v>
      </c>
      <c r="H30" s="98"/>
      <c r="I30" s="98"/>
      <c r="J30" s="84" t="s">
        <v>214</v>
      </c>
      <c r="K30" s="84">
        <v>426.12</v>
      </c>
      <c r="L30" s="99"/>
      <c r="M30" s="98">
        <f t="shared" si="0"/>
        <v>11.019394879751745</v>
      </c>
      <c r="N30" s="96"/>
    </row>
    <row r="31" spans="1:23" ht="24">
      <c r="A31" s="94">
        <v>6</v>
      </c>
      <c r="B31" s="95" t="s">
        <v>215</v>
      </c>
      <c r="C31" s="82" t="s">
        <v>216</v>
      </c>
      <c r="D31" s="96" t="s">
        <v>196</v>
      </c>
      <c r="E31" s="97">
        <v>0.22</v>
      </c>
      <c r="F31" s="84" t="s">
        <v>217</v>
      </c>
      <c r="G31" s="84">
        <v>2.86</v>
      </c>
      <c r="H31" s="98"/>
      <c r="I31" s="98"/>
      <c r="J31" s="84" t="s">
        <v>218</v>
      </c>
      <c r="K31" s="84">
        <v>31.75</v>
      </c>
      <c r="L31" s="99"/>
      <c r="M31" s="98">
        <f t="shared" si="0"/>
        <v>11.101398601398602</v>
      </c>
      <c r="N31" s="96"/>
    </row>
    <row r="32" spans="1:23" ht="24">
      <c r="A32" s="94">
        <v>7</v>
      </c>
      <c r="B32" s="95">
        <v>2</v>
      </c>
      <c r="C32" s="82" t="s">
        <v>219</v>
      </c>
      <c r="D32" s="96" t="s">
        <v>196</v>
      </c>
      <c r="E32" s="97">
        <v>0.01</v>
      </c>
      <c r="F32" s="84" t="s">
        <v>220</v>
      </c>
      <c r="G32" s="84"/>
      <c r="H32" s="98"/>
      <c r="I32" s="98"/>
      <c r="J32" s="84" t="s">
        <v>220</v>
      </c>
      <c r="K32" s="84"/>
      <c r="L32" s="99"/>
      <c r="M32" s="98" t="str">
        <f t="shared" si="0"/>
        <v xml:space="preserve"> </v>
      </c>
      <c r="N32" s="96"/>
    </row>
    <row r="33" spans="1:14" ht="19.350000000000001" customHeight="1">
      <c r="A33" s="119" t="s">
        <v>221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</row>
    <row r="34" spans="1:14" ht="24">
      <c r="A34" s="94">
        <v>8</v>
      </c>
      <c r="B34" s="95">
        <v>30303</v>
      </c>
      <c r="C34" s="82" t="s">
        <v>222</v>
      </c>
      <c r="D34" s="96" t="s">
        <v>223</v>
      </c>
      <c r="E34" s="97">
        <v>7.0000000000000007E-2</v>
      </c>
      <c r="F34" s="84" t="s">
        <v>224</v>
      </c>
      <c r="G34" s="84">
        <v>7.0000000000000007E-2</v>
      </c>
      <c r="H34" s="98"/>
      <c r="I34" s="98"/>
      <c r="J34" s="84" t="s">
        <v>225</v>
      </c>
      <c r="K34" s="84">
        <v>0.35</v>
      </c>
      <c r="L34" s="99"/>
      <c r="M34" s="98">
        <f t="shared" ref="M34:M39" si="1">IF(ISNUMBER(K34/G34),IF(NOT(K34/G34=0),K34/G34, " "), " ")</f>
        <v>4.9999999999999991</v>
      </c>
      <c r="N34" s="96" t="s">
        <v>226</v>
      </c>
    </row>
    <row r="35" spans="1:14" ht="36">
      <c r="A35" s="94">
        <v>9</v>
      </c>
      <c r="B35" s="95">
        <v>30954</v>
      </c>
      <c r="C35" s="82" t="s">
        <v>227</v>
      </c>
      <c r="D35" s="96" t="s">
        <v>223</v>
      </c>
      <c r="E35" s="97">
        <v>0.01</v>
      </c>
      <c r="F35" s="84" t="s">
        <v>228</v>
      </c>
      <c r="G35" s="84">
        <v>0.34</v>
      </c>
      <c r="H35" s="98"/>
      <c r="I35" s="98"/>
      <c r="J35" s="84" t="s">
        <v>229</v>
      </c>
      <c r="K35" s="84">
        <v>1.55</v>
      </c>
      <c r="L35" s="99"/>
      <c r="M35" s="98">
        <f t="shared" si="1"/>
        <v>4.5588235294117645</v>
      </c>
      <c r="N35" s="96" t="s">
        <v>230</v>
      </c>
    </row>
    <row r="36" spans="1:14" ht="24">
      <c r="A36" s="94">
        <v>10</v>
      </c>
      <c r="B36" s="95">
        <v>40502</v>
      </c>
      <c r="C36" s="82" t="s">
        <v>231</v>
      </c>
      <c r="D36" s="96" t="s">
        <v>223</v>
      </c>
      <c r="E36" s="97">
        <v>0.09</v>
      </c>
      <c r="F36" s="84" t="s">
        <v>232</v>
      </c>
      <c r="G36" s="84">
        <v>0.72</v>
      </c>
      <c r="H36" s="98"/>
      <c r="I36" s="98"/>
      <c r="J36" s="84" t="s">
        <v>233</v>
      </c>
      <c r="K36" s="84">
        <v>4.05</v>
      </c>
      <c r="L36" s="99"/>
      <c r="M36" s="98">
        <f t="shared" si="1"/>
        <v>5.625</v>
      </c>
      <c r="N36" s="96" t="s">
        <v>226</v>
      </c>
    </row>
    <row r="37" spans="1:14" ht="24">
      <c r="A37" s="94">
        <v>11</v>
      </c>
      <c r="B37" s="95">
        <v>40504</v>
      </c>
      <c r="C37" s="82" t="s">
        <v>234</v>
      </c>
      <c r="D37" s="96" t="s">
        <v>223</v>
      </c>
      <c r="E37" s="97">
        <v>0.03</v>
      </c>
      <c r="F37" s="84" t="s">
        <v>235</v>
      </c>
      <c r="G37" s="84">
        <v>0.04</v>
      </c>
      <c r="H37" s="98"/>
      <c r="I37" s="98"/>
      <c r="J37" s="84" t="s">
        <v>236</v>
      </c>
      <c r="K37" s="84">
        <v>0.09</v>
      </c>
      <c r="L37" s="99"/>
      <c r="M37" s="98">
        <f t="shared" si="1"/>
        <v>2.25</v>
      </c>
      <c r="N37" s="96" t="s">
        <v>226</v>
      </c>
    </row>
    <row r="38" spans="1:14" ht="24">
      <c r="A38" s="94">
        <v>12</v>
      </c>
      <c r="B38" s="95">
        <v>330206</v>
      </c>
      <c r="C38" s="82" t="s">
        <v>237</v>
      </c>
      <c r="D38" s="96" t="s">
        <v>223</v>
      </c>
      <c r="E38" s="97">
        <v>0.02</v>
      </c>
      <c r="F38" s="84" t="s">
        <v>238</v>
      </c>
      <c r="G38" s="84">
        <v>0.05</v>
      </c>
      <c r="H38" s="98"/>
      <c r="I38" s="98"/>
      <c r="J38" s="84" t="s">
        <v>239</v>
      </c>
      <c r="K38" s="84">
        <v>0.22</v>
      </c>
      <c r="L38" s="99"/>
      <c r="M38" s="98">
        <f t="shared" si="1"/>
        <v>4.3999999999999995</v>
      </c>
      <c r="N38" s="96" t="s">
        <v>226</v>
      </c>
    </row>
    <row r="39" spans="1:14" ht="24">
      <c r="A39" s="94">
        <v>13</v>
      </c>
      <c r="B39" s="95">
        <v>400001</v>
      </c>
      <c r="C39" s="82" t="s">
        <v>240</v>
      </c>
      <c r="D39" s="96" t="s">
        <v>223</v>
      </c>
      <c r="E39" s="97">
        <v>0.02</v>
      </c>
      <c r="F39" s="84" t="s">
        <v>241</v>
      </c>
      <c r="G39" s="84">
        <v>2.06</v>
      </c>
      <c r="H39" s="98"/>
      <c r="I39" s="98"/>
      <c r="J39" s="84" t="s">
        <v>242</v>
      </c>
      <c r="K39" s="84">
        <v>11.4</v>
      </c>
      <c r="L39" s="99"/>
      <c r="M39" s="98">
        <f t="shared" si="1"/>
        <v>5.5339805825242721</v>
      </c>
      <c r="N39" s="96" t="s">
        <v>226</v>
      </c>
    </row>
    <row r="40" spans="1:14" ht="19.350000000000001" customHeight="1">
      <c r="A40" s="119" t="s">
        <v>243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</row>
    <row r="41" spans="1:14" ht="24">
      <c r="A41" s="94">
        <v>14</v>
      </c>
      <c r="B41" s="95" t="s">
        <v>244</v>
      </c>
      <c r="C41" s="82" t="s">
        <v>245</v>
      </c>
      <c r="D41" s="96" t="s">
        <v>246</v>
      </c>
      <c r="E41" s="97">
        <v>1E-4</v>
      </c>
      <c r="F41" s="84" t="s">
        <v>247</v>
      </c>
      <c r="G41" s="84">
        <v>2.68</v>
      </c>
      <c r="H41" s="98">
        <v>88980</v>
      </c>
      <c r="I41" s="98">
        <v>8.9</v>
      </c>
      <c r="J41" s="84" t="s">
        <v>248</v>
      </c>
      <c r="K41" s="84">
        <v>9.09</v>
      </c>
      <c r="L41" s="99"/>
      <c r="M41" s="98">
        <f t="shared" ref="M41:M61" si="2">IF(ISNUMBER(K41/G41),IF(NOT(K41/G41=0),K41/G41, " "), " ")</f>
        <v>3.3917910447761193</v>
      </c>
      <c r="N41" s="96" t="s">
        <v>249</v>
      </c>
    </row>
    <row r="42" spans="1:14" ht="24">
      <c r="A42" s="94">
        <v>15</v>
      </c>
      <c r="B42" s="95" t="s">
        <v>250</v>
      </c>
      <c r="C42" s="82" t="s">
        <v>251</v>
      </c>
      <c r="D42" s="96" t="s">
        <v>252</v>
      </c>
      <c r="E42" s="97">
        <v>5.0000000000000001E-3</v>
      </c>
      <c r="F42" s="84" t="s">
        <v>253</v>
      </c>
      <c r="G42" s="84">
        <v>0.03</v>
      </c>
      <c r="H42" s="98">
        <v>41.25</v>
      </c>
      <c r="I42" s="98">
        <v>0.21</v>
      </c>
      <c r="J42" s="84" t="s">
        <v>254</v>
      </c>
      <c r="K42" s="84">
        <v>0.22</v>
      </c>
      <c r="L42" s="99"/>
      <c r="M42" s="98">
        <f t="shared" si="2"/>
        <v>7.3333333333333339</v>
      </c>
      <c r="N42" s="96" t="s">
        <v>255</v>
      </c>
    </row>
    <row r="43" spans="1:14" ht="36">
      <c r="A43" s="94">
        <v>16</v>
      </c>
      <c r="B43" s="95" t="s">
        <v>256</v>
      </c>
      <c r="C43" s="82" t="s">
        <v>257</v>
      </c>
      <c r="D43" s="96" t="s">
        <v>252</v>
      </c>
      <c r="E43" s="97">
        <v>2.3E-3</v>
      </c>
      <c r="F43" s="84" t="s">
        <v>258</v>
      </c>
      <c r="G43" s="84">
        <v>0.23</v>
      </c>
      <c r="H43" s="98">
        <v>328</v>
      </c>
      <c r="I43" s="98">
        <v>0.75</v>
      </c>
      <c r="J43" s="84" t="s">
        <v>259</v>
      </c>
      <c r="K43" s="84">
        <v>0.78</v>
      </c>
      <c r="L43" s="99"/>
      <c r="M43" s="98">
        <f t="shared" si="2"/>
        <v>3.3913043478260869</v>
      </c>
      <c r="N43" s="96" t="s">
        <v>260</v>
      </c>
    </row>
    <row r="44" spans="1:14" ht="24">
      <c r="A44" s="94">
        <v>17</v>
      </c>
      <c r="B44" s="95" t="s">
        <v>261</v>
      </c>
      <c r="C44" s="82" t="s">
        <v>262</v>
      </c>
      <c r="D44" s="96" t="s">
        <v>263</v>
      </c>
      <c r="E44" s="97">
        <v>1.5900000000000001E-2</v>
      </c>
      <c r="F44" s="84" t="s">
        <v>264</v>
      </c>
      <c r="G44" s="84">
        <v>0.67</v>
      </c>
      <c r="H44" s="98">
        <v>128.38999999999999</v>
      </c>
      <c r="I44" s="98">
        <v>2.04</v>
      </c>
      <c r="J44" s="84" t="s">
        <v>265</v>
      </c>
      <c r="K44" s="84">
        <v>2.08</v>
      </c>
      <c r="L44" s="99"/>
      <c r="M44" s="98">
        <f t="shared" si="2"/>
        <v>3.1044776119402986</v>
      </c>
      <c r="N44" s="96" t="s">
        <v>266</v>
      </c>
    </row>
    <row r="45" spans="1:14" ht="60">
      <c r="A45" s="94">
        <v>18</v>
      </c>
      <c r="B45" s="95" t="s">
        <v>267</v>
      </c>
      <c r="C45" s="82" t="s">
        <v>268</v>
      </c>
      <c r="D45" s="96" t="s">
        <v>263</v>
      </c>
      <c r="E45" s="97">
        <v>0.1</v>
      </c>
      <c r="F45" s="84" t="s">
        <v>269</v>
      </c>
      <c r="G45" s="84">
        <v>2.2799999999999998</v>
      </c>
      <c r="H45" s="98">
        <v>118.14</v>
      </c>
      <c r="I45" s="98">
        <v>11.81</v>
      </c>
      <c r="J45" s="84" t="s">
        <v>270</v>
      </c>
      <c r="K45" s="84">
        <v>12.06</v>
      </c>
      <c r="L45" s="99"/>
      <c r="M45" s="98">
        <f t="shared" si="2"/>
        <v>5.2894736842105265</v>
      </c>
      <c r="N45" s="96" t="s">
        <v>271</v>
      </c>
    </row>
    <row r="46" spans="1:14" ht="24">
      <c r="A46" s="94">
        <v>19</v>
      </c>
      <c r="B46" s="95" t="s">
        <v>272</v>
      </c>
      <c r="C46" s="82" t="s">
        <v>273</v>
      </c>
      <c r="D46" s="96" t="s">
        <v>246</v>
      </c>
      <c r="E46" s="97">
        <v>2.9999999999999997E-4</v>
      </c>
      <c r="F46" s="84" t="s">
        <v>274</v>
      </c>
      <c r="G46" s="84">
        <v>0.71</v>
      </c>
      <c r="H46" s="98">
        <v>18122.03</v>
      </c>
      <c r="I46" s="98">
        <v>5.44</v>
      </c>
      <c r="J46" s="84" t="s">
        <v>275</v>
      </c>
      <c r="K46" s="84">
        <v>5.57</v>
      </c>
      <c r="L46" s="99"/>
      <c r="M46" s="98">
        <f t="shared" si="2"/>
        <v>7.8450704225352119</v>
      </c>
      <c r="N46" s="96" t="s">
        <v>276</v>
      </c>
    </row>
    <row r="47" spans="1:14" ht="36">
      <c r="A47" s="94">
        <v>20</v>
      </c>
      <c r="B47" s="95" t="s">
        <v>277</v>
      </c>
      <c r="C47" s="82" t="s">
        <v>278</v>
      </c>
      <c r="D47" s="96" t="s">
        <v>246</v>
      </c>
      <c r="E47" s="97">
        <v>2.9999999999999997E-4</v>
      </c>
      <c r="F47" s="84" t="s">
        <v>279</v>
      </c>
      <c r="G47" s="84">
        <v>6.27</v>
      </c>
      <c r="H47" s="98">
        <v>50416.65</v>
      </c>
      <c r="I47" s="98">
        <v>15.13</v>
      </c>
      <c r="J47" s="84" t="s">
        <v>280</v>
      </c>
      <c r="K47" s="84">
        <v>15.46</v>
      </c>
      <c r="L47" s="99"/>
      <c r="M47" s="98">
        <f t="shared" si="2"/>
        <v>2.465709728867624</v>
      </c>
      <c r="N47" s="96" t="s">
        <v>281</v>
      </c>
    </row>
    <row r="48" spans="1:14" ht="36">
      <c r="A48" s="94">
        <v>21</v>
      </c>
      <c r="B48" s="95" t="s">
        <v>282</v>
      </c>
      <c r="C48" s="82" t="s">
        <v>283</v>
      </c>
      <c r="D48" s="96" t="s">
        <v>246</v>
      </c>
      <c r="E48" s="97">
        <v>3.5999999999999999E-3</v>
      </c>
      <c r="F48" s="84" t="s">
        <v>284</v>
      </c>
      <c r="G48" s="84">
        <v>52.13</v>
      </c>
      <c r="H48" s="98">
        <v>49632</v>
      </c>
      <c r="I48" s="98">
        <v>178.7</v>
      </c>
      <c r="J48" s="84" t="s">
        <v>285</v>
      </c>
      <c r="K48" s="84">
        <v>182.53</v>
      </c>
      <c r="L48" s="99"/>
      <c r="M48" s="98">
        <f t="shared" si="2"/>
        <v>3.50143871091502</v>
      </c>
      <c r="N48" s="96" t="s">
        <v>286</v>
      </c>
    </row>
    <row r="49" spans="1:14" ht="48">
      <c r="A49" s="94">
        <v>22</v>
      </c>
      <c r="B49" s="95" t="s">
        <v>287</v>
      </c>
      <c r="C49" s="82" t="s">
        <v>288</v>
      </c>
      <c r="D49" s="96" t="s">
        <v>289</v>
      </c>
      <c r="E49" s="97">
        <v>3.5000000000000003E-2</v>
      </c>
      <c r="F49" s="84" t="s">
        <v>290</v>
      </c>
      <c r="G49" s="84">
        <v>0.41</v>
      </c>
      <c r="H49" s="98">
        <v>22.1</v>
      </c>
      <c r="I49" s="98">
        <v>0.77</v>
      </c>
      <c r="J49" s="84" t="s">
        <v>291</v>
      </c>
      <c r="K49" s="84">
        <v>0.79</v>
      </c>
      <c r="L49" s="99"/>
      <c r="M49" s="98">
        <f t="shared" si="2"/>
        <v>1.9268292682926831</v>
      </c>
      <c r="N49" s="96" t="s">
        <v>292</v>
      </c>
    </row>
    <row r="50" spans="1:14" ht="60">
      <c r="A50" s="94">
        <v>23</v>
      </c>
      <c r="B50" s="95" t="s">
        <v>293</v>
      </c>
      <c r="C50" s="82" t="s">
        <v>294</v>
      </c>
      <c r="D50" s="96" t="s">
        <v>289</v>
      </c>
      <c r="E50" s="97">
        <v>0.5</v>
      </c>
      <c r="F50" s="84" t="s">
        <v>295</v>
      </c>
      <c r="G50" s="84">
        <v>42.89</v>
      </c>
      <c r="H50" s="98">
        <v>249</v>
      </c>
      <c r="I50" s="98">
        <v>124.5</v>
      </c>
      <c r="J50" s="84" t="s">
        <v>296</v>
      </c>
      <c r="K50" s="84">
        <v>127.17</v>
      </c>
      <c r="L50" s="99"/>
      <c r="M50" s="98">
        <f t="shared" si="2"/>
        <v>2.9650268127768711</v>
      </c>
      <c r="N50" s="96" t="s">
        <v>297</v>
      </c>
    </row>
    <row r="51" spans="1:14" ht="48">
      <c r="A51" s="94">
        <v>24</v>
      </c>
      <c r="B51" s="95" t="s">
        <v>298</v>
      </c>
      <c r="C51" s="82" t="s">
        <v>299</v>
      </c>
      <c r="D51" s="96" t="s">
        <v>289</v>
      </c>
      <c r="E51" s="97">
        <v>1.2969999999999999</v>
      </c>
      <c r="F51" s="84" t="s">
        <v>300</v>
      </c>
      <c r="G51" s="84">
        <v>179.3</v>
      </c>
      <c r="H51" s="98">
        <v>885.63</v>
      </c>
      <c r="I51" s="98">
        <v>1148.6600000000001</v>
      </c>
      <c r="J51" s="84" t="s">
        <v>301</v>
      </c>
      <c r="K51" s="84">
        <v>1173.67</v>
      </c>
      <c r="L51" s="99"/>
      <c r="M51" s="98">
        <f t="shared" si="2"/>
        <v>6.545844952593419</v>
      </c>
      <c r="N51" s="96" t="s">
        <v>302</v>
      </c>
    </row>
    <row r="52" spans="1:14" ht="36">
      <c r="A52" s="94">
        <v>25</v>
      </c>
      <c r="B52" s="95" t="s">
        <v>303</v>
      </c>
      <c r="C52" s="82" t="s">
        <v>304</v>
      </c>
      <c r="D52" s="96" t="s">
        <v>305</v>
      </c>
      <c r="E52" s="97">
        <v>1</v>
      </c>
      <c r="F52" s="84" t="s">
        <v>306</v>
      </c>
      <c r="G52" s="84">
        <v>27.9</v>
      </c>
      <c r="H52" s="98">
        <v>99.92</v>
      </c>
      <c r="I52" s="98">
        <v>99.92</v>
      </c>
      <c r="J52" s="84" t="s">
        <v>307</v>
      </c>
      <c r="K52" s="84">
        <v>102.06</v>
      </c>
      <c r="L52" s="99"/>
      <c r="M52" s="98">
        <f t="shared" si="2"/>
        <v>3.6580645161290324</v>
      </c>
      <c r="N52" s="96" t="s">
        <v>308</v>
      </c>
    </row>
    <row r="53" spans="1:14" ht="36">
      <c r="A53" s="94">
        <v>26</v>
      </c>
      <c r="B53" s="95" t="s">
        <v>309</v>
      </c>
      <c r="C53" s="82" t="s">
        <v>310</v>
      </c>
      <c r="D53" s="96" t="s">
        <v>252</v>
      </c>
      <c r="E53" s="97">
        <v>0.39</v>
      </c>
      <c r="F53" s="84" t="s">
        <v>311</v>
      </c>
      <c r="G53" s="84">
        <v>1.21</v>
      </c>
      <c r="H53" s="98">
        <v>21.36</v>
      </c>
      <c r="I53" s="98">
        <v>8.33</v>
      </c>
      <c r="J53" s="84" t="s">
        <v>312</v>
      </c>
      <c r="K53" s="84">
        <v>8.5</v>
      </c>
      <c r="L53" s="99"/>
      <c r="M53" s="98">
        <f t="shared" si="2"/>
        <v>7.0247933884297522</v>
      </c>
      <c r="N53" s="96" t="s">
        <v>313</v>
      </c>
    </row>
    <row r="54" spans="1:14" ht="24">
      <c r="A54" s="94">
        <v>27</v>
      </c>
      <c r="B54" s="95" t="s">
        <v>314</v>
      </c>
      <c r="C54" s="82" t="s">
        <v>315</v>
      </c>
      <c r="D54" s="96" t="s">
        <v>305</v>
      </c>
      <c r="E54" s="97">
        <v>2</v>
      </c>
      <c r="F54" s="84" t="s">
        <v>316</v>
      </c>
      <c r="G54" s="84">
        <v>30.2</v>
      </c>
      <c r="H54" s="98"/>
      <c r="I54" s="98"/>
      <c r="J54" s="84" t="s">
        <v>317</v>
      </c>
      <c r="K54" s="84">
        <v>77.14</v>
      </c>
      <c r="L54" s="99"/>
      <c r="M54" s="98">
        <f t="shared" si="2"/>
        <v>2.5543046357615893</v>
      </c>
      <c r="N54" s="96"/>
    </row>
    <row r="55" spans="1:14" ht="24">
      <c r="A55" s="94">
        <v>28</v>
      </c>
      <c r="B55" s="95" t="s">
        <v>318</v>
      </c>
      <c r="C55" s="82" t="s">
        <v>319</v>
      </c>
      <c r="D55" s="96" t="s">
        <v>263</v>
      </c>
      <c r="E55" s="97">
        <v>2.1</v>
      </c>
      <c r="F55" s="84" t="s">
        <v>320</v>
      </c>
      <c r="G55" s="84">
        <v>55.23</v>
      </c>
      <c r="H55" s="98"/>
      <c r="I55" s="98"/>
      <c r="J55" s="84" t="s">
        <v>321</v>
      </c>
      <c r="K55" s="84">
        <v>253.33</v>
      </c>
      <c r="L55" s="99"/>
      <c r="M55" s="98">
        <f t="shared" si="2"/>
        <v>4.5868187579214199</v>
      </c>
      <c r="N55" s="96"/>
    </row>
    <row r="56" spans="1:14" ht="24">
      <c r="A56" s="94">
        <v>29</v>
      </c>
      <c r="B56" s="95" t="s">
        <v>322</v>
      </c>
      <c r="C56" s="82" t="s">
        <v>323</v>
      </c>
      <c r="D56" s="96" t="s">
        <v>305</v>
      </c>
      <c r="E56" s="97">
        <v>2</v>
      </c>
      <c r="F56" s="84" t="s">
        <v>324</v>
      </c>
      <c r="G56" s="84">
        <v>147.6</v>
      </c>
      <c r="H56" s="98"/>
      <c r="I56" s="98"/>
      <c r="J56" s="84" t="s">
        <v>325</v>
      </c>
      <c r="K56" s="84">
        <v>831.2</v>
      </c>
      <c r="L56" s="99"/>
      <c r="M56" s="98">
        <f t="shared" si="2"/>
        <v>5.6314363143631443</v>
      </c>
      <c r="N56" s="96"/>
    </row>
    <row r="57" spans="1:14" ht="36">
      <c r="A57" s="94">
        <v>30</v>
      </c>
      <c r="B57" s="95" t="s">
        <v>326</v>
      </c>
      <c r="C57" s="82" t="s">
        <v>327</v>
      </c>
      <c r="D57" s="96" t="s">
        <v>305</v>
      </c>
      <c r="E57" s="97">
        <v>4</v>
      </c>
      <c r="F57" s="84" t="s">
        <v>328</v>
      </c>
      <c r="G57" s="84">
        <v>55.52</v>
      </c>
      <c r="H57" s="98"/>
      <c r="I57" s="98"/>
      <c r="J57" s="84" t="s">
        <v>329</v>
      </c>
      <c r="K57" s="84">
        <v>200</v>
      </c>
      <c r="L57" s="99"/>
      <c r="M57" s="98">
        <f t="shared" si="2"/>
        <v>3.6023054755043225</v>
      </c>
      <c r="N57" s="96"/>
    </row>
    <row r="58" spans="1:14" ht="24">
      <c r="A58" s="94">
        <v>31</v>
      </c>
      <c r="B58" s="95" t="s">
        <v>330</v>
      </c>
      <c r="C58" s="82" t="s">
        <v>331</v>
      </c>
      <c r="D58" s="96" t="s">
        <v>305</v>
      </c>
      <c r="E58" s="97">
        <v>1</v>
      </c>
      <c r="F58" s="84" t="s">
        <v>332</v>
      </c>
      <c r="G58" s="84">
        <v>700</v>
      </c>
      <c r="H58" s="98"/>
      <c r="I58" s="98"/>
      <c r="J58" s="84" t="s">
        <v>333</v>
      </c>
      <c r="K58" s="84">
        <v>896.57</v>
      </c>
      <c r="L58" s="99"/>
      <c r="M58" s="98">
        <f t="shared" si="2"/>
        <v>1.2808142857142857</v>
      </c>
      <c r="N58" s="96"/>
    </row>
    <row r="59" spans="1:14" ht="36">
      <c r="A59" s="94">
        <v>32</v>
      </c>
      <c r="B59" s="95" t="s">
        <v>334</v>
      </c>
      <c r="C59" s="82" t="s">
        <v>335</v>
      </c>
      <c r="D59" s="96" t="s">
        <v>336</v>
      </c>
      <c r="E59" s="97">
        <v>0.2</v>
      </c>
      <c r="F59" s="84" t="s">
        <v>337</v>
      </c>
      <c r="G59" s="84">
        <v>252</v>
      </c>
      <c r="H59" s="98"/>
      <c r="I59" s="98"/>
      <c r="J59" s="84" t="s">
        <v>338</v>
      </c>
      <c r="K59" s="84">
        <v>3080.38</v>
      </c>
      <c r="L59" s="99"/>
      <c r="M59" s="98">
        <f t="shared" si="2"/>
        <v>12.223730158730159</v>
      </c>
      <c r="N59" s="96"/>
    </row>
    <row r="60" spans="1:14" ht="24">
      <c r="A60" s="94">
        <v>33</v>
      </c>
      <c r="B60" s="95" t="s">
        <v>339</v>
      </c>
      <c r="C60" s="82" t="s">
        <v>340</v>
      </c>
      <c r="D60" s="96" t="s">
        <v>289</v>
      </c>
      <c r="E60" s="97">
        <v>0.5</v>
      </c>
      <c r="F60" s="84" t="s">
        <v>341</v>
      </c>
      <c r="G60" s="84">
        <v>8.4600000000000009</v>
      </c>
      <c r="H60" s="98"/>
      <c r="I60" s="98"/>
      <c r="J60" s="84" t="s">
        <v>342</v>
      </c>
      <c r="K60" s="84">
        <v>23.79</v>
      </c>
      <c r="L60" s="99"/>
      <c r="M60" s="98">
        <f t="shared" si="2"/>
        <v>2.812056737588652</v>
      </c>
      <c r="N60" s="96"/>
    </row>
    <row r="61" spans="1:14" ht="48">
      <c r="A61" s="94">
        <v>34</v>
      </c>
      <c r="B61" s="95" t="s">
        <v>343</v>
      </c>
      <c r="C61" s="82" t="s">
        <v>344</v>
      </c>
      <c r="D61" s="96" t="s">
        <v>305</v>
      </c>
      <c r="E61" s="97">
        <v>4</v>
      </c>
      <c r="F61" s="84" t="s">
        <v>345</v>
      </c>
      <c r="G61" s="84">
        <v>49.84</v>
      </c>
      <c r="H61" s="98"/>
      <c r="I61" s="98"/>
      <c r="J61" s="84" t="s">
        <v>346</v>
      </c>
      <c r="K61" s="84">
        <v>116.88</v>
      </c>
      <c r="L61" s="99"/>
      <c r="M61" s="98">
        <f t="shared" si="2"/>
        <v>2.3451043338683784</v>
      </c>
      <c r="N61" s="96"/>
    </row>
    <row r="62" spans="1:14" ht="19.350000000000001" customHeight="1">
      <c r="A62" s="154" t="s">
        <v>347</v>
      </c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</row>
    <row r="63" spans="1:14" ht="19.350000000000001" customHeight="1">
      <c r="A63" s="119" t="s">
        <v>243</v>
      </c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</row>
    <row r="64" spans="1:14" ht="24">
      <c r="A64" s="94">
        <v>35</v>
      </c>
      <c r="B64" s="95" t="s">
        <v>348</v>
      </c>
      <c r="C64" s="82" t="s">
        <v>349</v>
      </c>
      <c r="D64" s="96" t="s">
        <v>305</v>
      </c>
      <c r="E64" s="97">
        <v>1</v>
      </c>
      <c r="F64" s="84" t="s">
        <v>220</v>
      </c>
      <c r="G64" s="84"/>
      <c r="H64" s="98"/>
      <c r="I64" s="98"/>
      <c r="J64" s="84" t="s">
        <v>220</v>
      </c>
      <c r="K64" s="84"/>
      <c r="L64" s="99"/>
      <c r="M64" s="98" t="str">
        <f>IF(ISNUMBER(K64/G64),IF(NOT(K64/G64=0),K64/G64, " "), " ")</f>
        <v xml:space="preserve"> </v>
      </c>
      <c r="N64" s="96"/>
    </row>
    <row r="65" spans="1:14" ht="24">
      <c r="A65" s="100">
        <v>36</v>
      </c>
      <c r="B65" s="101" t="s">
        <v>350</v>
      </c>
      <c r="C65" s="88" t="s">
        <v>351</v>
      </c>
      <c r="D65" s="102" t="s">
        <v>246</v>
      </c>
      <c r="E65" s="103">
        <v>1.9599999999999999E-2</v>
      </c>
      <c r="F65" s="90" t="s">
        <v>220</v>
      </c>
      <c r="G65" s="90"/>
      <c r="H65" s="104"/>
      <c r="I65" s="104"/>
      <c r="J65" s="90" t="s">
        <v>220</v>
      </c>
      <c r="K65" s="90"/>
      <c r="L65" s="105"/>
      <c r="M65" s="104" t="str">
        <f>IF(ISNUMBER(K65/G65),IF(NOT(K65/G65=0),K65/G65, " "), " ")</f>
        <v xml:space="preserve"> </v>
      </c>
      <c r="N65" s="102"/>
    </row>
    <row r="66" spans="1:14">
      <c r="A66" s="115" t="s">
        <v>174</v>
      </c>
      <c r="B66" s="116"/>
      <c r="C66" s="116"/>
      <c r="D66" s="116"/>
      <c r="E66" s="116"/>
      <c r="F66" s="116"/>
      <c r="G66" s="106">
        <v>1714</v>
      </c>
      <c r="H66" s="107"/>
      <c r="I66" s="107"/>
      <c r="J66" s="107"/>
      <c r="K66" s="106">
        <v>8152</v>
      </c>
      <c r="L66" s="108"/>
      <c r="M66" s="106">
        <f t="shared" ref="M66:M79" ca="1" si="3">IF(ISNUMBER(INDIRECT("K" &amp; ROW())/INDIRECT("G" &amp; ROW())),INDIRECT("K" &amp; ROW())/INDIRECT("G" &amp; ROW()), " ")</f>
        <v>4.7561260210035003</v>
      </c>
      <c r="N66" s="92" t="s">
        <v>352</v>
      </c>
    </row>
    <row r="67" spans="1:14">
      <c r="A67" s="115" t="s">
        <v>178</v>
      </c>
      <c r="B67" s="116"/>
      <c r="C67" s="116"/>
      <c r="D67" s="116"/>
      <c r="E67" s="116"/>
      <c r="F67" s="116"/>
      <c r="G67" s="106"/>
      <c r="H67" s="107"/>
      <c r="I67" s="107"/>
      <c r="J67" s="107"/>
      <c r="K67" s="106"/>
      <c r="L67" s="108"/>
      <c r="M67" s="106" t="str">
        <f t="shared" ca="1" si="3"/>
        <v xml:space="preserve"> </v>
      </c>
      <c r="N67" s="92" t="s">
        <v>352</v>
      </c>
    </row>
    <row r="68" spans="1:14">
      <c r="A68" s="115" t="s">
        <v>179</v>
      </c>
      <c r="B68" s="116"/>
      <c r="C68" s="116"/>
      <c r="D68" s="116"/>
      <c r="E68" s="116"/>
      <c r="F68" s="116"/>
      <c r="G68" s="106">
        <v>89</v>
      </c>
      <c r="H68" s="107"/>
      <c r="I68" s="107"/>
      <c r="J68" s="107"/>
      <c r="K68" s="106">
        <v>999</v>
      </c>
      <c r="L68" s="108"/>
      <c r="M68" s="106">
        <f t="shared" ca="1" si="3"/>
        <v>11.224719101123595</v>
      </c>
      <c r="N68" s="92" t="s">
        <v>352</v>
      </c>
    </row>
    <row r="69" spans="1:14">
      <c r="A69" s="115" t="s">
        <v>180</v>
      </c>
      <c r="B69" s="116"/>
      <c r="C69" s="116"/>
      <c r="D69" s="116"/>
      <c r="E69" s="116"/>
      <c r="F69" s="116"/>
      <c r="G69" s="106">
        <v>1622</v>
      </c>
      <c r="H69" s="107"/>
      <c r="I69" s="107"/>
      <c r="J69" s="107"/>
      <c r="K69" s="106">
        <v>7129</v>
      </c>
      <c r="L69" s="108"/>
      <c r="M69" s="106">
        <f t="shared" ca="1" si="3"/>
        <v>4.395191122071517</v>
      </c>
      <c r="N69" s="92" t="s">
        <v>352</v>
      </c>
    </row>
    <row r="70" spans="1:14">
      <c r="A70" s="115" t="s">
        <v>181</v>
      </c>
      <c r="B70" s="116"/>
      <c r="C70" s="116"/>
      <c r="D70" s="116"/>
      <c r="E70" s="116"/>
      <c r="F70" s="116"/>
      <c r="G70" s="106">
        <v>3</v>
      </c>
      <c r="H70" s="107"/>
      <c r="I70" s="107"/>
      <c r="J70" s="107"/>
      <c r="K70" s="106">
        <v>26</v>
      </c>
      <c r="L70" s="108"/>
      <c r="M70" s="106">
        <f t="shared" ca="1" si="3"/>
        <v>8.6666666666666661</v>
      </c>
      <c r="N70" s="92" t="s">
        <v>352</v>
      </c>
    </row>
    <row r="71" spans="1:14">
      <c r="A71" s="113" t="s">
        <v>182</v>
      </c>
      <c r="B71" s="114"/>
      <c r="C71" s="114"/>
      <c r="D71" s="114"/>
      <c r="E71" s="114"/>
      <c r="F71" s="114"/>
      <c r="G71" s="109">
        <v>92</v>
      </c>
      <c r="H71" s="110"/>
      <c r="I71" s="110"/>
      <c r="J71" s="110"/>
      <c r="K71" s="109">
        <v>892</v>
      </c>
      <c r="L71" s="111"/>
      <c r="M71" s="109">
        <f t="shared" ca="1" si="3"/>
        <v>9.695652173913043</v>
      </c>
      <c r="N71" s="93" t="s">
        <v>352</v>
      </c>
    </row>
    <row r="72" spans="1:14">
      <c r="A72" s="113" t="s">
        <v>183</v>
      </c>
      <c r="B72" s="114"/>
      <c r="C72" s="114"/>
      <c r="D72" s="114"/>
      <c r="E72" s="114"/>
      <c r="F72" s="114"/>
      <c r="G72" s="109">
        <v>54</v>
      </c>
      <c r="H72" s="110"/>
      <c r="I72" s="110"/>
      <c r="J72" s="110"/>
      <c r="K72" s="109">
        <v>486</v>
      </c>
      <c r="L72" s="111"/>
      <c r="M72" s="109">
        <f t="shared" ca="1" si="3"/>
        <v>9</v>
      </c>
      <c r="N72" s="93" t="s">
        <v>352</v>
      </c>
    </row>
    <row r="73" spans="1:14">
      <c r="A73" s="113" t="s">
        <v>184</v>
      </c>
      <c r="B73" s="114"/>
      <c r="C73" s="114"/>
      <c r="D73" s="114"/>
      <c r="E73" s="114"/>
      <c r="F73" s="114"/>
      <c r="G73" s="109"/>
      <c r="H73" s="110"/>
      <c r="I73" s="110"/>
      <c r="J73" s="110"/>
      <c r="K73" s="109"/>
      <c r="L73" s="111"/>
      <c r="M73" s="109" t="str">
        <f t="shared" ca="1" si="3"/>
        <v xml:space="preserve"> </v>
      </c>
      <c r="N73" s="93" t="s">
        <v>352</v>
      </c>
    </row>
    <row r="74" spans="1:14">
      <c r="A74" s="115" t="s">
        <v>185</v>
      </c>
      <c r="B74" s="116"/>
      <c r="C74" s="116"/>
      <c r="D74" s="116"/>
      <c r="E74" s="116"/>
      <c r="F74" s="116"/>
      <c r="G74" s="106">
        <v>113</v>
      </c>
      <c r="H74" s="107"/>
      <c r="I74" s="107"/>
      <c r="J74" s="107"/>
      <c r="K74" s="106">
        <v>522</v>
      </c>
      <c r="L74" s="108"/>
      <c r="M74" s="106">
        <f t="shared" ca="1" si="3"/>
        <v>4.6194690265486722</v>
      </c>
      <c r="N74" s="92" t="s">
        <v>352</v>
      </c>
    </row>
    <row r="75" spans="1:14" ht="30" customHeight="1">
      <c r="A75" s="115" t="s">
        <v>186</v>
      </c>
      <c r="B75" s="116"/>
      <c r="C75" s="116"/>
      <c r="D75" s="116"/>
      <c r="E75" s="116"/>
      <c r="F75" s="116"/>
      <c r="G75" s="106">
        <v>1728</v>
      </c>
      <c r="H75" s="107"/>
      <c r="I75" s="107"/>
      <c r="J75" s="107"/>
      <c r="K75" s="106">
        <v>8840</v>
      </c>
      <c r="L75" s="108"/>
      <c r="M75" s="106">
        <f t="shared" ca="1" si="3"/>
        <v>5.1157407407407405</v>
      </c>
      <c r="N75" s="92" t="s">
        <v>352</v>
      </c>
    </row>
    <row r="76" spans="1:14" ht="30" customHeight="1">
      <c r="A76" s="115" t="s">
        <v>187</v>
      </c>
      <c r="B76" s="116"/>
      <c r="C76" s="116"/>
      <c r="D76" s="116"/>
      <c r="E76" s="116"/>
      <c r="F76" s="116"/>
      <c r="G76" s="106">
        <v>19</v>
      </c>
      <c r="H76" s="107"/>
      <c r="I76" s="107"/>
      <c r="J76" s="107"/>
      <c r="K76" s="106">
        <v>168</v>
      </c>
      <c r="L76" s="108"/>
      <c r="M76" s="106">
        <f t="shared" ca="1" si="3"/>
        <v>8.8421052631578956</v>
      </c>
      <c r="N76" s="92" t="s">
        <v>352</v>
      </c>
    </row>
    <row r="77" spans="1:14">
      <c r="A77" s="115" t="s">
        <v>188</v>
      </c>
      <c r="B77" s="116"/>
      <c r="C77" s="116"/>
      <c r="D77" s="116"/>
      <c r="E77" s="116"/>
      <c r="F77" s="116"/>
      <c r="G77" s="106">
        <v>1860</v>
      </c>
      <c r="H77" s="107"/>
      <c r="I77" s="107"/>
      <c r="J77" s="107"/>
      <c r="K77" s="106">
        <v>9530</v>
      </c>
      <c r="L77" s="108"/>
      <c r="M77" s="106">
        <f t="shared" ca="1" si="3"/>
        <v>5.123655913978495</v>
      </c>
      <c r="N77" s="92" t="s">
        <v>352</v>
      </c>
    </row>
    <row r="78" spans="1:14" ht="30" customHeight="1">
      <c r="A78" s="115" t="s">
        <v>189</v>
      </c>
      <c r="B78" s="116"/>
      <c r="C78" s="116"/>
      <c r="D78" s="116"/>
      <c r="E78" s="116"/>
      <c r="F78" s="116"/>
      <c r="G78" s="106">
        <v>296.79000000000002</v>
      </c>
      <c r="H78" s="107"/>
      <c r="I78" s="107"/>
      <c r="J78" s="107"/>
      <c r="K78" s="106">
        <v>1328.15</v>
      </c>
      <c r="L78" s="108"/>
      <c r="M78" s="106">
        <f t="shared" ca="1" si="3"/>
        <v>4.4750496984399746</v>
      </c>
      <c r="N78" s="92" t="s">
        <v>352</v>
      </c>
    </row>
    <row r="79" spans="1:14">
      <c r="A79" s="113" t="s">
        <v>190</v>
      </c>
      <c r="B79" s="114"/>
      <c r="C79" s="114"/>
      <c r="D79" s="114"/>
      <c r="E79" s="114"/>
      <c r="F79" s="114"/>
      <c r="G79" s="109">
        <v>2156.79</v>
      </c>
      <c r="H79" s="110"/>
      <c r="I79" s="110"/>
      <c r="J79" s="110"/>
      <c r="K79" s="109">
        <v>10858.15</v>
      </c>
      <c r="L79" s="111"/>
      <c r="M79" s="109">
        <f t="shared" ca="1" si="3"/>
        <v>5.0344029785004567</v>
      </c>
      <c r="N79" s="93" t="s">
        <v>352</v>
      </c>
    </row>
    <row r="80" spans="1:14">
      <c r="A80" s="48"/>
      <c r="G80" s="67"/>
      <c r="H80" s="68"/>
      <c r="I80" s="68"/>
      <c r="J80" s="68"/>
      <c r="K80" s="67"/>
      <c r="L80" s="69"/>
      <c r="M80" s="67"/>
      <c r="N80" s="48"/>
    </row>
    <row r="81" spans="1:14">
      <c r="A81" s="28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70"/>
      <c r="M81" s="29"/>
      <c r="N81" s="29"/>
    </row>
    <row r="82" spans="1:14">
      <c r="A82" s="75" t="s">
        <v>68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70"/>
      <c r="M82" s="29"/>
      <c r="N82" s="29"/>
    </row>
    <row r="83" spans="1:14">
      <c r="A83" s="3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70"/>
      <c r="M83" s="29"/>
      <c r="N83" s="29"/>
    </row>
    <row r="84" spans="1:14">
      <c r="A84" s="75" t="s">
        <v>69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70"/>
      <c r="M84" s="29"/>
      <c r="N84" s="29"/>
    </row>
  </sheetData>
  <mergeCells count="47">
    <mergeCell ref="A20:A22"/>
    <mergeCell ref="B20:B22"/>
    <mergeCell ref="C20:C22"/>
    <mergeCell ref="E20:E22"/>
    <mergeCell ref="F20:G21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G11:H11"/>
    <mergeCell ref="J11:K11"/>
    <mergeCell ref="G14:H14"/>
    <mergeCell ref="J10:M10"/>
    <mergeCell ref="G12:H12"/>
    <mergeCell ref="J12:K12"/>
    <mergeCell ref="G13:H13"/>
    <mergeCell ref="A5:N5"/>
    <mergeCell ref="A6:N6"/>
    <mergeCell ref="A7:N7"/>
    <mergeCell ref="A8:N8"/>
    <mergeCell ref="G10:I10"/>
    <mergeCell ref="A71:F71"/>
    <mergeCell ref="A24:N24"/>
    <mergeCell ref="A25:N25"/>
    <mergeCell ref="A33:N33"/>
    <mergeCell ref="A40:N40"/>
    <mergeCell ref="A62:N62"/>
    <mergeCell ref="A63:N63"/>
    <mergeCell ref="A66:F66"/>
    <mergeCell ref="A67:F67"/>
    <mergeCell ref="A68:F68"/>
    <mergeCell ref="A69:F69"/>
    <mergeCell ref="A70:F70"/>
    <mergeCell ref="A78:F78"/>
    <mergeCell ref="A79:F79"/>
    <mergeCell ref="A72:F72"/>
    <mergeCell ref="A73:F73"/>
    <mergeCell ref="A74:F74"/>
    <mergeCell ref="A75:F75"/>
    <mergeCell ref="A76:F76"/>
    <mergeCell ref="A77:F7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2010-11-13T04:27:57Z</cp:lastPrinted>
  <dcterms:created xsi:type="dcterms:W3CDTF">2003-01-28T12:33:10Z</dcterms:created>
  <dcterms:modified xsi:type="dcterms:W3CDTF">2015-03-24T10:46:08Z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