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9"/>
  </bookViews>
  <sheets>
    <sheet name="в1а" sheetId="12" r:id="rId1"/>
    <sheet name="в1б" sheetId="13" r:id="rId2"/>
    <sheet name="в1в" sheetId="14" r:id="rId3"/>
    <sheet name="в1г" sheetId="15" r:id="rId4"/>
    <sheet name="в1д" sheetId="16" r:id="rId5"/>
    <sheet name="в42" sheetId="17" r:id="rId6"/>
    <sheet name="в46" sheetId="18" r:id="rId7"/>
    <sheet name="в48" sheetId="19" r:id="rId8"/>
    <sheet name="в52" sheetId="20" r:id="rId9"/>
    <sheet name="в54" sheetId="21" r:id="rId10"/>
  </sheets>
  <calcPr calcId="125725"/>
</workbook>
</file>

<file path=xl/calcChain.xml><?xml version="1.0" encoding="utf-8"?>
<calcChain xmlns="http://schemas.openxmlformats.org/spreadsheetml/2006/main">
  <c r="C18" i="21"/>
  <c r="C15"/>
  <c r="C12"/>
  <c r="C9"/>
  <c r="C6"/>
  <c r="C27" s="1"/>
  <c r="C18" i="20"/>
  <c r="C15"/>
  <c r="C12"/>
  <c r="C9"/>
  <c r="C6"/>
  <c r="C28" s="1"/>
  <c r="C28" i="19"/>
  <c r="C26"/>
  <c r="C22"/>
  <c r="C18"/>
  <c r="C15"/>
  <c r="C12"/>
  <c r="C9"/>
  <c r="C6"/>
  <c r="C27" s="1"/>
  <c r="C18" i="18"/>
  <c r="C15"/>
  <c r="C12"/>
  <c r="C9"/>
  <c r="C6"/>
  <c r="C27" s="1"/>
  <c r="C28" i="17"/>
  <c r="C26"/>
  <c r="C22"/>
  <c r="C18"/>
  <c r="C15"/>
  <c r="C12"/>
  <c r="C9"/>
  <c r="C6"/>
  <c r="C27" s="1"/>
  <c r="C18" i="16"/>
  <c r="C15"/>
  <c r="C12"/>
  <c r="C9"/>
  <c r="C6"/>
  <c r="C28" s="1"/>
  <c r="C18" i="15"/>
  <c r="C15"/>
  <c r="C12"/>
  <c r="C9"/>
  <c r="C6"/>
  <c r="C27" s="1"/>
  <c r="C28" i="14"/>
  <c r="C26"/>
  <c r="C22"/>
  <c r="C18"/>
  <c r="C15"/>
  <c r="C12"/>
  <c r="C9"/>
  <c r="C6"/>
  <c r="C27" s="1"/>
  <c r="C32" i="13"/>
  <c r="C18"/>
  <c r="C15"/>
  <c r="C12"/>
  <c r="C9"/>
  <c r="C6"/>
  <c r="C27" s="1"/>
  <c r="C18" i="12"/>
  <c r="C15"/>
  <c r="C12"/>
  <c r="C9"/>
  <c r="C6"/>
  <c r="C28" s="1"/>
  <c r="C22" i="21" l="1"/>
  <c r="C26"/>
  <c r="C28"/>
  <c r="C23"/>
  <c r="C23" i="20"/>
  <c r="C27"/>
  <c r="C22"/>
  <c r="C31" s="1"/>
  <c r="C32" s="1"/>
  <c r="C26"/>
  <c r="C23" i="19"/>
  <c r="C31" s="1"/>
  <c r="C32" s="1"/>
  <c r="C26" i="18"/>
  <c r="C22"/>
  <c r="C28"/>
  <c r="C31"/>
  <c r="C32" s="1"/>
  <c r="C23"/>
  <c r="C31" i="17"/>
  <c r="C32" s="1"/>
  <c r="C23"/>
  <c r="C23" i="16"/>
  <c r="C27"/>
  <c r="C22"/>
  <c r="C31" s="1"/>
  <c r="C32" s="1"/>
  <c r="C26"/>
  <c r="C22" i="15"/>
  <c r="C26"/>
  <c r="C28"/>
  <c r="C23"/>
  <c r="C31" i="14"/>
  <c r="C32" s="1"/>
  <c r="C23"/>
  <c r="C26" i="13"/>
  <c r="C22"/>
  <c r="C28"/>
  <c r="C31"/>
  <c r="C23"/>
  <c r="C23" i="12"/>
  <c r="C27"/>
  <c r="C22"/>
  <c r="C31" s="1"/>
  <c r="C32" s="1"/>
  <c r="C26"/>
  <c r="C31" i="21" l="1"/>
  <c r="C32" s="1"/>
  <c r="C31" i="15"/>
  <c r="C32" s="1"/>
</calcChain>
</file>

<file path=xl/sharedStrings.xml><?xml version="1.0" encoding="utf-8"?>
<sst xmlns="http://schemas.openxmlformats.org/spreadsheetml/2006/main" count="355" uniqueCount="40">
  <si>
    <t>Улица</t>
  </si>
  <si>
    <t>Дом</t>
  </si>
  <si>
    <t>Высоковольтная</t>
  </si>
  <si>
    <t>1а</t>
  </si>
  <si>
    <t>1б</t>
  </si>
  <si>
    <t>1в</t>
  </si>
  <si>
    <t>1г</t>
  </si>
  <si>
    <t>1д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</si>
  <si>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</si>
  <si>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</si>
  <si>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</si>
  <si>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</si>
  <si>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</si>
  <si>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</si>
  <si>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</si>
  <si>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</si>
  <si>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</si>
  <si>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</si>
  <si>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</si>
  <si>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</si>
  <si>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 xml:space="preserve">Результат (экономия / -перерасход)                 </t>
  </si>
  <si>
    <t>Генеральный директор   _______________В.И. Гримайло</t>
  </si>
  <si>
    <t xml:space="preserve">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</si>
  <si>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</si>
  <si>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</si>
  <si>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</si>
  <si>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</si>
  <si>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</si>
  <si>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</si>
  <si>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</si>
  <si>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</si>
  <si>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</si>
  <si>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</si>
  <si>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</si>
  <si>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</si>
  <si>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</si>
  <si>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</si>
  <si>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</si>
  <si>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</si>
  <si>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>23.03.2018года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</si>
</sst>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4" fillId="0" borderId="0"/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4" fillId="0" borderId="0"/>
    <xf numFmtId="0" fontId="2" fillId="0" borderId="0"/>
    <xf numFmtId="0" fontId="3" fillId="0" borderId="0"/>
    <xf numFmtId="0" fontId="12" fillId="0" borderId="0"/>
  </cellStyleXfs>
  <cellXfs count="34">
    <xf numFmtId="0" fontId="0" fillId="0" borderId="0" xfId="0"/>
    <xf numFmtId="0" fontId="7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/>
    <xf numFmtId="2" fontId="7" fillId="0" borderId="1" xfId="0" applyNumberFormat="1" applyFont="1" applyBorder="1" applyAlignment="1"/>
    <xf numFmtId="2" fontId="7" fillId="2" borderId="1" xfId="6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right"/>
    </xf>
    <xf numFmtId="0" fontId="12" fillId="0" borderId="0" xfId="32"/>
    <xf numFmtId="0" fontId="9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8" fillId="0" borderId="0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13" fillId="2" borderId="1" xfId="0" applyFont="1" applyFill="1" applyBorder="1" applyAlignment="1"/>
    <xf numFmtId="0" fontId="13" fillId="0" borderId="1" xfId="0" applyFont="1" applyBorder="1" applyAlignment="1"/>
    <xf numFmtId="0" fontId="14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2" fontId="7" fillId="3" borderId="1" xfId="0" applyNumberFormat="1" applyFont="1" applyFill="1" applyBorder="1" applyAlignment="1"/>
    <xf numFmtId="0" fontId="15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2" fontId="15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left"/>
    </xf>
    <xf numFmtId="0" fontId="9" fillId="0" borderId="0" xfId="32" applyFont="1"/>
    <xf numFmtId="0" fontId="6" fillId="0" borderId="6" xfId="0" applyFont="1" applyBorder="1" applyAlignment="1">
      <alignment horizontal="right"/>
    </xf>
    <xf numFmtId="0" fontId="7" fillId="3" borderId="2" xfId="0" applyFont="1" applyFill="1" applyBorder="1" applyAlignment="1"/>
    <xf numFmtId="0" fontId="13" fillId="2" borderId="2" xfId="0" applyFont="1" applyFill="1" applyBorder="1" applyAlignment="1"/>
    <xf numFmtId="0" fontId="13" fillId="0" borderId="2" xfId="0" applyFont="1" applyBorder="1" applyAlignment="1"/>
    <xf numFmtId="2" fontId="7" fillId="3" borderId="2" xfId="0" applyNumberFormat="1" applyFont="1" applyFill="1" applyBorder="1" applyAlignment="1"/>
    <xf numFmtId="0" fontId="13" fillId="3" borderId="1" xfId="0" applyFont="1" applyFill="1" applyBorder="1" applyAlignment="1">
      <alignment horizontal="right"/>
    </xf>
  </cellXfs>
  <cellStyles count="33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17"/>
    <cellStyle name="Обычный 3" xfId="18"/>
    <cellStyle name="Обычный 4" xfId="19"/>
    <cellStyle name="Обычный 5" xfId="20"/>
    <cellStyle name="Обычный 5 2" xfId="31"/>
    <cellStyle name="Обычный 6" xfId="32"/>
    <cellStyle name="Параметр" xfId="21"/>
    <cellStyle name="ПеременныеСметы" xfId="22"/>
    <cellStyle name="РесСмета" xfId="23"/>
    <cellStyle name="СводВедРес" xfId="24"/>
    <cellStyle name="СводкаСтоимРаб" xfId="25"/>
    <cellStyle name="СводРасч" xfId="26"/>
    <cellStyle name="Титул" xfId="27"/>
    <cellStyle name="Хвост" xfId="28"/>
    <cellStyle name="Ценник" xfId="29"/>
    <cellStyle name="Экспертиза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B32" sqref="B32:C35"/>
    </sheetView>
  </sheetViews>
  <sheetFormatPr defaultRowHeight="15"/>
  <cols>
    <col min="1" max="1" width="1.28515625" customWidth="1"/>
    <col min="2" max="2" width="70.28515625" customWidth="1"/>
    <col min="3" max="3" width="15.7109375" customWidth="1"/>
  </cols>
  <sheetData>
    <row r="1" spans="2:3" ht="31.5">
      <c r="B1" s="14" t="s">
        <v>22</v>
      </c>
      <c r="C1" s="15">
        <v>1</v>
      </c>
    </row>
    <row r="2" spans="2:3" ht="31.5" customHeight="1">
      <c r="B2" s="16" t="s">
        <v>0</v>
      </c>
      <c r="C2" s="4" t="s">
        <v>2</v>
      </c>
    </row>
    <row r="3" spans="2:3">
      <c r="B3" s="16" t="s">
        <v>1</v>
      </c>
      <c r="C3" s="28" t="s">
        <v>3</v>
      </c>
    </row>
    <row r="4" spans="2:3">
      <c r="B4" s="16" t="s">
        <v>8</v>
      </c>
      <c r="C4" s="12">
        <v>500.7</v>
      </c>
    </row>
    <row r="5" spans="2:3">
      <c r="B5" s="16" t="s">
        <v>9</v>
      </c>
      <c r="C5" s="12"/>
    </row>
    <row r="6" spans="2:3">
      <c r="B6" s="16" t="s">
        <v>10</v>
      </c>
      <c r="C6" s="5">
        <f>SUM(C4:C5)</f>
        <v>500.7</v>
      </c>
    </row>
    <row r="7" spans="2:3">
      <c r="B7" s="2" t="s">
        <v>23</v>
      </c>
      <c r="C7" s="29">
        <v>14820.21</v>
      </c>
    </row>
    <row r="8" spans="2:3">
      <c r="B8" s="2" t="s">
        <v>24</v>
      </c>
      <c r="C8" s="30"/>
    </row>
    <row r="9" spans="2:3">
      <c r="B9" s="26" t="s">
        <v>25</v>
      </c>
      <c r="C9" s="9">
        <f>SUM(C7:C8)</f>
        <v>14820.21</v>
      </c>
    </row>
    <row r="10" spans="2:3">
      <c r="B10" s="1" t="s">
        <v>26</v>
      </c>
      <c r="C10" s="29">
        <v>68442.850000000006</v>
      </c>
    </row>
    <row r="11" spans="2:3">
      <c r="B11" s="1" t="s">
        <v>27</v>
      </c>
      <c r="C11" s="31"/>
    </row>
    <row r="12" spans="2:3">
      <c r="B12" s="3" t="s">
        <v>28</v>
      </c>
      <c r="C12" s="7">
        <f>C10+C11</f>
        <v>68442.850000000006</v>
      </c>
    </row>
    <row r="13" spans="2:3">
      <c r="B13" s="1" t="s">
        <v>29</v>
      </c>
      <c r="C13" s="29">
        <v>62536.14</v>
      </c>
    </row>
    <row r="14" spans="2:3">
      <c r="B14" s="1" t="s">
        <v>30</v>
      </c>
      <c r="C14" s="31"/>
    </row>
    <row r="15" spans="2:3">
      <c r="B15" s="3" t="s">
        <v>31</v>
      </c>
      <c r="C15" s="8">
        <f>C13+C14</f>
        <v>62536.14</v>
      </c>
    </row>
    <row r="16" spans="2:3">
      <c r="B16" s="2" t="s">
        <v>32</v>
      </c>
      <c r="C16" s="29">
        <v>20726.919999999998</v>
      </c>
    </row>
    <row r="17" spans="2:3">
      <c r="B17" s="2" t="s">
        <v>33</v>
      </c>
      <c r="C17" s="30"/>
    </row>
    <row r="18" spans="2:3">
      <c r="B18" s="26" t="s">
        <v>34</v>
      </c>
      <c r="C18" s="9">
        <f>SUM(C16:C17)</f>
        <v>20726.919999999998</v>
      </c>
    </row>
    <row r="19" spans="2:3" ht="15.75">
      <c r="B19" s="20" t="s">
        <v>11</v>
      </c>
      <c r="C19" s="30"/>
    </row>
    <row r="20" spans="2:3" ht="15.75">
      <c r="B20" s="21" t="s">
        <v>35</v>
      </c>
      <c r="C20" s="29">
        <v>2701.44</v>
      </c>
    </row>
    <row r="21" spans="2:3" ht="15.75">
      <c r="B21" s="21" t="s">
        <v>36</v>
      </c>
      <c r="C21" s="29">
        <v>693.15</v>
      </c>
    </row>
    <row r="22" spans="2:3" ht="15.75">
      <c r="B22" s="21" t="s">
        <v>12</v>
      </c>
      <c r="C22" s="10">
        <f>24.5680319*C6</f>
        <v>12301.21357233</v>
      </c>
    </row>
    <row r="23" spans="2:3" ht="15.75">
      <c r="B23" s="21" t="s">
        <v>13</v>
      </c>
      <c r="C23" s="10">
        <f>11.41630614*C6</f>
        <v>5716.144484298</v>
      </c>
    </row>
    <row r="24" spans="2:3" ht="15.75">
      <c r="B24" s="21" t="s">
        <v>14</v>
      </c>
      <c r="C24" s="32">
        <v>4656.7</v>
      </c>
    </row>
    <row r="25" spans="2:3" ht="15.75">
      <c r="B25" s="23" t="s">
        <v>15</v>
      </c>
      <c r="C25" s="10">
        <v>622.68052899299994</v>
      </c>
    </row>
    <row r="26" spans="2:3" ht="15.75">
      <c r="B26" s="23" t="s">
        <v>16</v>
      </c>
      <c r="C26" s="11">
        <f>3.447602*C6</f>
        <v>1726.2143213999998</v>
      </c>
    </row>
    <row r="27" spans="2:3" ht="15.75">
      <c r="B27" s="21" t="s">
        <v>17</v>
      </c>
      <c r="C27" s="10">
        <f>2.08934144*C6</f>
        <v>1046.1332590080001</v>
      </c>
    </row>
    <row r="28" spans="2:3" ht="15.75">
      <c r="B28" s="23" t="s">
        <v>18</v>
      </c>
      <c r="C28" s="11">
        <f>30.33900449*C6</f>
        <v>15190.739548142999</v>
      </c>
    </row>
    <row r="29" spans="2:3" ht="15.75">
      <c r="B29" s="23" t="s">
        <v>37</v>
      </c>
      <c r="C29" s="7">
        <v>2651.77</v>
      </c>
    </row>
    <row r="30" spans="2:3" ht="15.75">
      <c r="B30" s="23" t="s">
        <v>38</v>
      </c>
      <c r="C30" s="7">
        <v>8254.0400000000009</v>
      </c>
    </row>
    <row r="31" spans="2:3" ht="15.75">
      <c r="B31" s="24" t="s">
        <v>19</v>
      </c>
      <c r="C31" s="10">
        <f>SUM(C20:C30)</f>
        <v>55560.225714171997</v>
      </c>
    </row>
    <row r="32" spans="2:3" ht="15.75">
      <c r="B32" s="25" t="s">
        <v>20</v>
      </c>
      <c r="C32" s="10">
        <f>C15-C31</f>
        <v>6975.9142858280029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36"/>
  <sheetViews>
    <sheetView tabSelected="1" topLeftCell="A16" workbookViewId="0">
      <selection activeCell="C1" sqref="C1:C32"/>
    </sheetView>
  </sheetViews>
  <sheetFormatPr defaultRowHeight="15"/>
  <cols>
    <col min="1" max="1" width="0.85546875" customWidth="1"/>
    <col min="2" max="2" width="70.28515625" customWidth="1"/>
    <col min="3" max="3" width="16.140625" customWidth="1"/>
  </cols>
  <sheetData>
    <row r="1" spans="2:3" ht="31.5">
      <c r="B1" s="14" t="s">
        <v>22</v>
      </c>
      <c r="C1" s="15">
        <v>12</v>
      </c>
    </row>
    <row r="2" spans="2:3" ht="30.75" customHeight="1">
      <c r="B2" s="16" t="s">
        <v>0</v>
      </c>
      <c r="C2" s="4" t="s">
        <v>2</v>
      </c>
    </row>
    <row r="3" spans="2:3">
      <c r="B3" s="16" t="s">
        <v>1</v>
      </c>
      <c r="C3" s="17">
        <v>54</v>
      </c>
    </row>
    <row r="4" spans="2:3">
      <c r="B4" s="16" t="s">
        <v>8</v>
      </c>
      <c r="C4" s="6">
        <v>619.6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619.6</v>
      </c>
    </row>
    <row r="7" spans="2:3">
      <c r="B7" s="2" t="s">
        <v>23</v>
      </c>
      <c r="C7" s="8">
        <v>19295.810000000001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19295.810000000001</v>
      </c>
    </row>
    <row r="10" spans="2:3">
      <c r="B10" s="1" t="s">
        <v>26</v>
      </c>
      <c r="C10" s="8">
        <v>82889.440000000002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82889.440000000002</v>
      </c>
    </row>
    <row r="13" spans="2:3">
      <c r="B13" s="1" t="s">
        <v>29</v>
      </c>
      <c r="C13" s="8">
        <v>83408.320000000007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83408.320000000007</v>
      </c>
    </row>
    <row r="16" spans="2:3">
      <c r="B16" s="2" t="s">
        <v>32</v>
      </c>
      <c r="C16" s="8">
        <v>18776.93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18776.93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8002.56</v>
      </c>
    </row>
    <row r="21" spans="2:3" ht="15.75">
      <c r="B21" s="21" t="s">
        <v>36</v>
      </c>
      <c r="C21" s="8">
        <v>37072.620000000003</v>
      </c>
    </row>
    <row r="22" spans="2:3" ht="15.75">
      <c r="B22" s="21" t="s">
        <v>12</v>
      </c>
      <c r="C22" s="10">
        <f>24.5680319*C6</f>
        <v>15222.352565240002</v>
      </c>
    </row>
    <row r="23" spans="2:3" ht="15.75">
      <c r="B23" s="21" t="s">
        <v>13</v>
      </c>
      <c r="C23" s="10">
        <f>11.41630614*C6</f>
        <v>7073.5432843440003</v>
      </c>
    </row>
    <row r="24" spans="2:3" ht="15.75">
      <c r="B24" s="21" t="s">
        <v>14</v>
      </c>
      <c r="C24" s="8">
        <v>4995.1400000000003</v>
      </c>
    </row>
    <row r="25" spans="2:3" ht="15.75">
      <c r="B25" s="23" t="s">
        <v>15</v>
      </c>
      <c r="C25" s="10">
        <v>770.54694580400007</v>
      </c>
    </row>
    <row r="26" spans="2:3" ht="15.75">
      <c r="B26" s="23" t="s">
        <v>16</v>
      </c>
      <c r="C26" s="11">
        <f>3.447602*C6</f>
        <v>2136.1341991999998</v>
      </c>
    </row>
    <row r="27" spans="2:3" ht="15.75">
      <c r="B27" s="21" t="s">
        <v>17</v>
      </c>
      <c r="C27" s="10">
        <f>2.08934144*C6</f>
        <v>1294.5559562240001</v>
      </c>
    </row>
    <row r="28" spans="2:3" ht="15.75">
      <c r="B28" s="23" t="s">
        <v>18</v>
      </c>
      <c r="C28" s="11">
        <f>30.33900449*C6</f>
        <v>18798.047182004</v>
      </c>
    </row>
    <row r="29" spans="2:3" ht="15.75">
      <c r="B29" s="23" t="s">
        <v>37</v>
      </c>
      <c r="C29" s="7">
        <v>2651.77</v>
      </c>
    </row>
    <row r="30" spans="2:3" ht="15.75">
      <c r="B30" s="23" t="s">
        <v>38</v>
      </c>
      <c r="C30" s="7">
        <v>5932.27</v>
      </c>
    </row>
    <row r="31" spans="2:3" ht="15.75">
      <c r="B31" s="24" t="s">
        <v>19</v>
      </c>
      <c r="C31" s="10">
        <f>SUM(C20:C30)</f>
        <v>103949.54013281601</v>
      </c>
    </row>
    <row r="32" spans="2:3" ht="15.75">
      <c r="B32" s="25" t="s">
        <v>20</v>
      </c>
      <c r="C32" s="10">
        <f>C15-C31</f>
        <v>-20541.220132816001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C35"/>
  <sheetViews>
    <sheetView topLeftCell="A16" workbookViewId="0">
      <selection activeCell="B32" sqref="B32:C35"/>
    </sheetView>
  </sheetViews>
  <sheetFormatPr defaultRowHeight="15"/>
  <cols>
    <col min="1" max="1" width="1.85546875" customWidth="1"/>
    <col min="2" max="2" width="70.28515625" customWidth="1"/>
    <col min="3" max="3" width="16.7109375" customWidth="1"/>
  </cols>
  <sheetData>
    <row r="1" spans="2:3" ht="31.5">
      <c r="B1" s="14" t="s">
        <v>22</v>
      </c>
      <c r="C1" s="15">
        <v>1</v>
      </c>
    </row>
    <row r="2" spans="2:3" ht="33" customHeight="1">
      <c r="B2" s="16" t="s">
        <v>0</v>
      </c>
      <c r="C2" s="4" t="s">
        <v>2</v>
      </c>
    </row>
    <row r="3" spans="2:3">
      <c r="B3" s="16" t="s">
        <v>1</v>
      </c>
      <c r="C3" s="17" t="s">
        <v>4</v>
      </c>
    </row>
    <row r="4" spans="2:3">
      <c r="B4" s="16" t="s">
        <v>8</v>
      </c>
      <c r="C4" s="6">
        <v>499.9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499.9</v>
      </c>
    </row>
    <row r="7" spans="2:3">
      <c r="B7" s="2" t="s">
        <v>23</v>
      </c>
      <c r="C7" s="8">
        <v>22917.68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22917.68</v>
      </c>
    </row>
    <row r="10" spans="2:3">
      <c r="B10" s="1" t="s">
        <v>26</v>
      </c>
      <c r="C10" s="8">
        <v>68449.289999999994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68449.289999999994</v>
      </c>
    </row>
    <row r="13" spans="2:3">
      <c r="B13" s="1" t="s">
        <v>29</v>
      </c>
      <c r="C13" s="8">
        <v>57723.4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57723.4</v>
      </c>
    </row>
    <row r="16" spans="2:3">
      <c r="B16" s="2" t="s">
        <v>32</v>
      </c>
      <c r="C16" s="8">
        <v>33643.57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33643.57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10606.28</v>
      </c>
    </row>
    <row r="21" spans="2:3" ht="15.75">
      <c r="B21" s="21" t="s">
        <v>36</v>
      </c>
      <c r="C21" s="8">
        <v>1167.97</v>
      </c>
    </row>
    <row r="22" spans="2:3" ht="15.75">
      <c r="B22" s="21" t="s">
        <v>12</v>
      </c>
      <c r="C22" s="10">
        <f>24.5680319*C6</f>
        <v>12281.559146809999</v>
      </c>
    </row>
    <row r="23" spans="2:3" ht="15.75">
      <c r="B23" s="21" t="s">
        <v>13</v>
      </c>
      <c r="C23" s="10">
        <f>11.41630614*C6</f>
        <v>5707.0114393859994</v>
      </c>
    </row>
    <row r="24" spans="2:3" ht="15.75">
      <c r="B24" s="21" t="s">
        <v>14</v>
      </c>
      <c r="C24" s="22">
        <v>4656.7</v>
      </c>
    </row>
    <row r="25" spans="2:3" ht="15.75">
      <c r="B25" s="23" t="s">
        <v>15</v>
      </c>
      <c r="C25" s="10">
        <v>621.68563300099993</v>
      </c>
    </row>
    <row r="26" spans="2:3" ht="15.75">
      <c r="B26" s="23" t="s">
        <v>16</v>
      </c>
      <c r="C26" s="11">
        <f>3.447602*C6</f>
        <v>1723.4562397999998</v>
      </c>
    </row>
    <row r="27" spans="2:3" ht="15.75">
      <c r="B27" s="21" t="s">
        <v>17</v>
      </c>
      <c r="C27" s="10">
        <f>2.08934144*C6</f>
        <v>1044.461785856</v>
      </c>
    </row>
    <row r="28" spans="2:3" ht="15.75">
      <c r="B28" s="23" t="s">
        <v>18</v>
      </c>
      <c r="C28" s="11">
        <f>30.33900449*C6</f>
        <v>15166.468344551</v>
      </c>
    </row>
    <row r="29" spans="2:3" ht="15.75">
      <c r="B29" s="23" t="s">
        <v>37</v>
      </c>
      <c r="C29" s="7">
        <v>2651.77</v>
      </c>
    </row>
    <row r="30" spans="2:3" ht="15.75">
      <c r="B30" s="23" t="s">
        <v>38</v>
      </c>
      <c r="C30" s="7">
        <v>19988.02</v>
      </c>
    </row>
    <row r="31" spans="2:3" ht="15.75">
      <c r="B31" s="24" t="s">
        <v>19</v>
      </c>
      <c r="C31" s="10">
        <f>SUM(C20:C30)</f>
        <v>75615.382589403991</v>
      </c>
    </row>
    <row r="32" spans="2:3" ht="15.75">
      <c r="B32" s="25" t="s">
        <v>20</v>
      </c>
      <c r="C32" s="10">
        <f>C15-C31</f>
        <v>-17891.98258940399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C1" sqref="C1:C32"/>
    </sheetView>
  </sheetViews>
  <sheetFormatPr defaultRowHeight="15"/>
  <cols>
    <col min="1" max="1" width="9.140625" customWidth="1"/>
    <col min="2" max="2" width="70.28515625" customWidth="1"/>
    <col min="3" max="3" width="16" customWidth="1"/>
  </cols>
  <sheetData>
    <row r="1" spans="2:3" ht="31.5">
      <c r="B1" s="14" t="s">
        <v>22</v>
      </c>
      <c r="C1" s="15">
        <v>5</v>
      </c>
    </row>
    <row r="2" spans="2:3" ht="31.5" customHeight="1">
      <c r="B2" s="16" t="s">
        <v>0</v>
      </c>
      <c r="C2" s="4" t="s">
        <v>2</v>
      </c>
    </row>
    <row r="3" spans="2:3">
      <c r="B3" s="16" t="s">
        <v>1</v>
      </c>
      <c r="C3" s="17" t="s">
        <v>5</v>
      </c>
    </row>
    <row r="4" spans="2:3">
      <c r="B4" s="16" t="s">
        <v>8</v>
      </c>
      <c r="C4" s="6">
        <v>712.4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712.4</v>
      </c>
    </row>
    <row r="7" spans="2:3">
      <c r="B7" s="2" t="s">
        <v>23</v>
      </c>
      <c r="C7" s="8">
        <v>29012.33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29012.33</v>
      </c>
    </row>
    <row r="10" spans="2:3">
      <c r="B10" s="1" t="s">
        <v>26</v>
      </c>
      <c r="C10" s="8">
        <v>95364.13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95364.13</v>
      </c>
    </row>
    <row r="13" spans="2:3">
      <c r="B13" s="1" t="s">
        <v>29</v>
      </c>
      <c r="C13" s="8">
        <v>82299.33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82299.33</v>
      </c>
    </row>
    <row r="16" spans="2:3">
      <c r="B16" s="2" t="s">
        <v>32</v>
      </c>
      <c r="C16" s="8">
        <v>42077.13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42077.13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17797.38</v>
      </c>
    </row>
    <row r="21" spans="2:3" ht="15.75">
      <c r="B21" s="21" t="s">
        <v>36</v>
      </c>
      <c r="C21" s="8"/>
    </row>
    <row r="22" spans="2:3" ht="15.75">
      <c r="B22" s="21" t="s">
        <v>12</v>
      </c>
      <c r="C22" s="10">
        <f>24.5680319*C6</f>
        <v>17502.265925560001</v>
      </c>
    </row>
    <row r="23" spans="2:3" ht="15.75">
      <c r="B23" s="21" t="s">
        <v>13</v>
      </c>
      <c r="C23" s="10">
        <f>11.41630614*C6</f>
        <v>8132.9764941359999</v>
      </c>
    </row>
    <row r="24" spans="2:3" ht="15.75">
      <c r="B24" s="21" t="s">
        <v>14</v>
      </c>
      <c r="C24" s="22">
        <v>4656.7</v>
      </c>
    </row>
    <row r="25" spans="2:3" ht="15.75">
      <c r="B25" s="23" t="s">
        <v>15</v>
      </c>
      <c r="C25" s="10">
        <v>885.95488087599995</v>
      </c>
    </row>
    <row r="26" spans="2:3" ht="15.75">
      <c r="B26" s="23" t="s">
        <v>16</v>
      </c>
      <c r="C26" s="11">
        <f>3.447602*C6</f>
        <v>2456.0716647999998</v>
      </c>
    </row>
    <row r="27" spans="2:3" ht="15.75">
      <c r="B27" s="21" t="s">
        <v>17</v>
      </c>
      <c r="C27" s="10">
        <f>2.08934144*C6</f>
        <v>1488.446841856</v>
      </c>
    </row>
    <row r="28" spans="2:3" ht="15.75">
      <c r="B28" s="23" t="s">
        <v>18</v>
      </c>
      <c r="C28" s="11">
        <f>30.33900449*C6</f>
        <v>21613.506798676</v>
      </c>
    </row>
    <row r="29" spans="2:3" ht="15.75">
      <c r="B29" s="23" t="s">
        <v>37</v>
      </c>
      <c r="C29" s="7">
        <v>2651.77</v>
      </c>
    </row>
    <row r="30" spans="2:3" ht="15.75">
      <c r="B30" s="23" t="s">
        <v>38</v>
      </c>
      <c r="C30" s="7">
        <v>7305.33</v>
      </c>
    </row>
    <row r="31" spans="2:3" ht="15.75">
      <c r="B31" s="24" t="s">
        <v>19</v>
      </c>
      <c r="C31" s="10">
        <f>SUM(C20:C30)</f>
        <v>84490.402605904004</v>
      </c>
    </row>
    <row r="32" spans="2:3" ht="15.75">
      <c r="B32" s="25" t="s">
        <v>20</v>
      </c>
      <c r="C32" s="10">
        <f>C15-C31</f>
        <v>-2191.0726059040026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6"/>
  <sheetViews>
    <sheetView topLeftCell="A19" workbookViewId="0">
      <selection activeCell="C1" sqref="C1:C32"/>
    </sheetView>
  </sheetViews>
  <sheetFormatPr defaultRowHeight="15"/>
  <cols>
    <col min="1" max="1" width="0.42578125" customWidth="1"/>
    <col min="2" max="2" width="70.28515625" customWidth="1"/>
    <col min="3" max="3" width="16.42578125" customWidth="1"/>
  </cols>
  <sheetData>
    <row r="1" spans="2:3" ht="31.5">
      <c r="B1" s="14" t="s">
        <v>22</v>
      </c>
      <c r="C1" s="15">
        <v>6</v>
      </c>
    </row>
    <row r="2" spans="2:3" ht="31.5" customHeight="1">
      <c r="B2" s="16" t="s">
        <v>0</v>
      </c>
      <c r="C2" s="4" t="s">
        <v>2</v>
      </c>
    </row>
    <row r="3" spans="2:3">
      <c r="B3" s="16" t="s">
        <v>1</v>
      </c>
      <c r="C3" s="17" t="s">
        <v>6</v>
      </c>
    </row>
    <row r="4" spans="2:3">
      <c r="B4" s="16" t="s">
        <v>8</v>
      </c>
      <c r="C4" s="6">
        <v>700.5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700.5</v>
      </c>
    </row>
    <row r="7" spans="2:3">
      <c r="B7" s="2" t="s">
        <v>23</v>
      </c>
      <c r="C7" s="8">
        <v>22727.53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22727.53</v>
      </c>
    </row>
    <row r="10" spans="2:3">
      <c r="B10" s="1" t="s">
        <v>26</v>
      </c>
      <c r="C10" s="8">
        <v>97526.84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97526.84</v>
      </c>
    </row>
    <row r="13" spans="2:3">
      <c r="B13" s="1" t="s">
        <v>29</v>
      </c>
      <c r="C13" s="8">
        <v>106763.72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106763.72</v>
      </c>
    </row>
    <row r="16" spans="2:3">
      <c r="B16" s="2" t="s">
        <v>32</v>
      </c>
      <c r="C16" s="8">
        <v>13490.65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13490.65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22">
        <v>17975</v>
      </c>
    </row>
    <row r="21" spans="2:3" ht="15.75">
      <c r="B21" s="21" t="s">
        <v>36</v>
      </c>
      <c r="C21" s="22">
        <v>3626</v>
      </c>
    </row>
    <row r="22" spans="2:3" ht="15.75">
      <c r="B22" s="21" t="s">
        <v>12</v>
      </c>
      <c r="C22" s="10">
        <f>24.5680319*C6</f>
        <v>17209.906345949999</v>
      </c>
    </row>
    <row r="23" spans="2:3" ht="15.75">
      <c r="B23" s="21" t="s">
        <v>13</v>
      </c>
      <c r="C23" s="10">
        <f>11.41630614*C6</f>
        <v>7997.1224510699994</v>
      </c>
    </row>
    <row r="24" spans="2:3" ht="15.75">
      <c r="B24" s="21" t="s">
        <v>14</v>
      </c>
      <c r="C24" s="22">
        <v>4657.7</v>
      </c>
    </row>
    <row r="25" spans="2:3" ht="15.75">
      <c r="B25" s="23" t="s">
        <v>15</v>
      </c>
      <c r="C25" s="10">
        <v>1578.2558029950001</v>
      </c>
    </row>
    <row r="26" spans="2:3" ht="15.75">
      <c r="B26" s="23" t="s">
        <v>16</v>
      </c>
      <c r="C26" s="11">
        <f>3.447602*C6</f>
        <v>2415.0452009999999</v>
      </c>
    </row>
    <row r="27" spans="2:3" ht="15.75">
      <c r="B27" s="21" t="s">
        <v>17</v>
      </c>
      <c r="C27" s="10">
        <f>2.08934144*C6</f>
        <v>1463.5836787200001</v>
      </c>
    </row>
    <row r="28" spans="2:3" ht="15.75">
      <c r="B28" s="23" t="s">
        <v>18</v>
      </c>
      <c r="C28" s="11">
        <f>30.33900449*C6</f>
        <v>21252.472645245001</v>
      </c>
    </row>
    <row r="29" spans="2:3" ht="15.75">
      <c r="B29" s="23" t="s">
        <v>37</v>
      </c>
      <c r="C29" s="7">
        <v>17830.75</v>
      </c>
    </row>
    <row r="30" spans="2:3" ht="15.75">
      <c r="B30" s="23" t="s">
        <v>38</v>
      </c>
      <c r="C30" s="7">
        <v>30599.850000000002</v>
      </c>
    </row>
    <row r="31" spans="2:3" ht="15.75">
      <c r="B31" s="24" t="s">
        <v>19</v>
      </c>
      <c r="C31" s="10">
        <f>SUM(C20:C30)</f>
        <v>126605.68612498001</v>
      </c>
    </row>
    <row r="32" spans="2:3" ht="15.75">
      <c r="B32" s="25" t="s">
        <v>20</v>
      </c>
      <c r="C32" s="10">
        <f>C15-C31</f>
        <v>-19841.966124980012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7"/>
  <sheetViews>
    <sheetView topLeftCell="A13" workbookViewId="0">
      <selection activeCell="C1" sqref="C1:C32"/>
    </sheetView>
  </sheetViews>
  <sheetFormatPr defaultRowHeight="15"/>
  <cols>
    <col min="1" max="1" width="0.85546875" customWidth="1"/>
    <col min="2" max="2" width="70.28515625" customWidth="1"/>
    <col min="3" max="3" width="16.28515625" customWidth="1"/>
  </cols>
  <sheetData>
    <row r="1" spans="2:3" ht="31.5">
      <c r="B1" s="14" t="s">
        <v>22</v>
      </c>
      <c r="C1" s="15">
        <v>7</v>
      </c>
    </row>
    <row r="2" spans="2:3" ht="31.5" customHeight="1">
      <c r="B2" s="16" t="s">
        <v>0</v>
      </c>
      <c r="C2" s="4" t="s">
        <v>2</v>
      </c>
    </row>
    <row r="3" spans="2:3">
      <c r="B3" s="16" t="s">
        <v>1</v>
      </c>
      <c r="C3" s="17" t="s">
        <v>7</v>
      </c>
    </row>
    <row r="4" spans="2:3">
      <c r="B4" s="16" t="s">
        <v>8</v>
      </c>
      <c r="C4" s="6">
        <v>1121.5999999999999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1121.5999999999999</v>
      </c>
    </row>
    <row r="7" spans="2:3">
      <c r="B7" s="2" t="s">
        <v>23</v>
      </c>
      <c r="C7" s="8">
        <v>13942.45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13942.45</v>
      </c>
    </row>
    <row r="10" spans="2:3">
      <c r="B10" s="1" t="s">
        <v>26</v>
      </c>
      <c r="C10" s="8">
        <v>152883.29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152883.29</v>
      </c>
    </row>
    <row r="13" spans="2:3">
      <c r="B13" s="1" t="s">
        <v>29</v>
      </c>
      <c r="C13" s="8">
        <v>145412.31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145412.31</v>
      </c>
    </row>
    <row r="16" spans="2:3">
      <c r="B16" s="2" t="s">
        <v>32</v>
      </c>
      <c r="C16" s="8">
        <v>21413.43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21413.43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51087.34</v>
      </c>
    </row>
    <row r="21" spans="2:3" ht="15.75">
      <c r="B21" s="21" t="s">
        <v>36</v>
      </c>
      <c r="C21" s="8">
        <v>1894.81</v>
      </c>
    </row>
    <row r="22" spans="2:3" ht="15.75">
      <c r="B22" s="21" t="s">
        <v>12</v>
      </c>
      <c r="C22" s="10">
        <f>24.5680319*C6</f>
        <v>27555.50457904</v>
      </c>
    </row>
    <row r="23" spans="2:3" ht="15.75">
      <c r="B23" s="21" t="s">
        <v>13</v>
      </c>
      <c r="C23" s="10">
        <f>11.41630614*C6</f>
        <v>12804.528966623999</v>
      </c>
    </row>
    <row r="24" spans="2:3" ht="15.75">
      <c r="B24" s="21" t="s">
        <v>14</v>
      </c>
      <c r="C24" s="8">
        <v>6150.75</v>
      </c>
    </row>
    <row r="25" spans="2:3" ht="15.75">
      <c r="B25" s="23" t="s">
        <v>15</v>
      </c>
      <c r="C25" s="10">
        <v>1394.8441807839999</v>
      </c>
    </row>
    <row r="26" spans="2:3" ht="15.75">
      <c r="B26" s="23" t="s">
        <v>16</v>
      </c>
      <c r="C26" s="11">
        <f>3.447602*C6</f>
        <v>3866.8304031999996</v>
      </c>
    </row>
    <row r="27" spans="2:3" ht="15.75">
      <c r="B27" s="21" t="s">
        <v>17</v>
      </c>
      <c r="C27" s="10">
        <f>2.08934144*C6</f>
        <v>2343.4053591040001</v>
      </c>
    </row>
    <row r="28" spans="2:3" ht="15.75">
      <c r="B28" s="23" t="s">
        <v>18</v>
      </c>
      <c r="C28" s="11">
        <f>30.33900449*C6</f>
        <v>34028.227435984001</v>
      </c>
    </row>
    <row r="29" spans="2:3" ht="15.75">
      <c r="B29" s="23" t="s">
        <v>37</v>
      </c>
      <c r="C29" s="7">
        <v>17830.75</v>
      </c>
    </row>
    <row r="30" spans="2:3" ht="15.75">
      <c r="B30" s="23" t="s">
        <v>38</v>
      </c>
      <c r="C30" s="7">
        <v>15679.61</v>
      </c>
    </row>
    <row r="31" spans="2:3" ht="15.75">
      <c r="B31" s="24" t="s">
        <v>19</v>
      </c>
      <c r="C31" s="10">
        <f>SUM(C20:C30)</f>
        <v>174636.60092473601</v>
      </c>
    </row>
    <row r="32" spans="2:3" ht="15.75">
      <c r="B32" s="25" t="s">
        <v>20</v>
      </c>
      <c r="C32" s="10">
        <f>C15-C31</f>
        <v>-29224.290924736008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  <row r="37" spans="2:2" ht="15.75">
      <c r="B37" s="2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6"/>
  <sheetViews>
    <sheetView topLeftCell="A16" workbookViewId="0">
      <selection activeCell="C1" sqref="C1:C32"/>
    </sheetView>
  </sheetViews>
  <sheetFormatPr defaultRowHeight="15"/>
  <cols>
    <col min="1" max="1" width="1.28515625" customWidth="1"/>
    <col min="2" max="2" width="70.28515625" customWidth="1"/>
    <col min="3" max="3" width="16" customWidth="1"/>
  </cols>
  <sheetData>
    <row r="1" spans="2:3" ht="31.5">
      <c r="B1" s="14" t="s">
        <v>22</v>
      </c>
      <c r="C1" s="15">
        <v>8</v>
      </c>
    </row>
    <row r="2" spans="2:3" ht="35.25" customHeight="1">
      <c r="B2" s="16" t="s">
        <v>0</v>
      </c>
      <c r="C2" s="4" t="s">
        <v>2</v>
      </c>
    </row>
    <row r="3" spans="2:3">
      <c r="B3" s="16" t="s">
        <v>1</v>
      </c>
      <c r="C3" s="17">
        <v>42</v>
      </c>
    </row>
    <row r="4" spans="2:3">
      <c r="B4" s="16" t="s">
        <v>8</v>
      </c>
      <c r="C4" s="6">
        <v>4804.3999999999996</v>
      </c>
    </row>
    <row r="5" spans="2:3">
      <c r="B5" s="16" t="s">
        <v>9</v>
      </c>
      <c r="C5" s="6">
        <v>28.7</v>
      </c>
    </row>
    <row r="6" spans="2:3">
      <c r="B6" s="16" t="s">
        <v>10</v>
      </c>
      <c r="C6" s="5">
        <f>SUM(C4:C5)</f>
        <v>4833.0999999999995</v>
      </c>
    </row>
    <row r="7" spans="2:3">
      <c r="B7" s="2" t="s">
        <v>23</v>
      </c>
      <c r="C7" s="8">
        <v>98187.19</v>
      </c>
    </row>
    <row r="8" spans="2:3">
      <c r="B8" s="2" t="s">
        <v>24</v>
      </c>
      <c r="C8" s="9">
        <v>1447.9</v>
      </c>
    </row>
    <row r="9" spans="2:3">
      <c r="B9" s="26" t="s">
        <v>25</v>
      </c>
      <c r="C9" s="9">
        <f>SUM(C7:C8)</f>
        <v>99635.09</v>
      </c>
    </row>
    <row r="10" spans="2:3">
      <c r="B10" s="1" t="s">
        <v>26</v>
      </c>
      <c r="C10" s="8">
        <v>636290.32999999996</v>
      </c>
    </row>
    <row r="11" spans="2:3">
      <c r="B11" s="1" t="s">
        <v>27</v>
      </c>
      <c r="C11" s="7">
        <v>3748.64</v>
      </c>
    </row>
    <row r="12" spans="2:3">
      <c r="B12" s="3" t="s">
        <v>28</v>
      </c>
      <c r="C12" s="7">
        <f>C10+C11</f>
        <v>640038.97</v>
      </c>
    </row>
    <row r="13" spans="2:3">
      <c r="B13" s="1" t="s">
        <v>29</v>
      </c>
      <c r="C13" s="8">
        <v>617605.81000000006</v>
      </c>
    </row>
    <row r="14" spans="2:3">
      <c r="B14" s="1" t="s">
        <v>30</v>
      </c>
      <c r="C14" s="10">
        <v>0</v>
      </c>
    </row>
    <row r="15" spans="2:3">
      <c r="B15" s="3" t="s">
        <v>31</v>
      </c>
      <c r="C15" s="8">
        <f>C13+C14</f>
        <v>617605.81000000006</v>
      </c>
    </row>
    <row r="16" spans="2:3">
      <c r="B16" s="2" t="s">
        <v>32</v>
      </c>
      <c r="C16" s="8">
        <v>116871.71</v>
      </c>
    </row>
    <row r="17" spans="2:3">
      <c r="B17" s="2" t="s">
        <v>33</v>
      </c>
      <c r="C17" s="9">
        <v>5196.54</v>
      </c>
    </row>
    <row r="18" spans="2:3">
      <c r="B18" s="26" t="s">
        <v>34</v>
      </c>
      <c r="C18" s="9">
        <f>SUM(C16:C17)</f>
        <v>122068.25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158161.93</v>
      </c>
    </row>
    <row r="21" spans="2:3" ht="15.75">
      <c r="B21" s="21" t="s">
        <v>36</v>
      </c>
      <c r="C21" s="8">
        <v>17517.310000000001</v>
      </c>
    </row>
    <row r="22" spans="2:3" ht="15.75">
      <c r="B22" s="21" t="s">
        <v>12</v>
      </c>
      <c r="C22" s="10">
        <f>24.5680319*C6</f>
        <v>118739.75497589</v>
      </c>
    </row>
    <row r="23" spans="2:3" ht="15.75">
      <c r="B23" s="21" t="s">
        <v>13</v>
      </c>
      <c r="C23" s="10">
        <f>11.41630614*C6</f>
        <v>55176.149205233989</v>
      </c>
    </row>
    <row r="24" spans="2:3" ht="15.75">
      <c r="B24" s="21" t="s">
        <v>14</v>
      </c>
      <c r="C24" s="8">
        <v>25587.040000000001</v>
      </c>
    </row>
    <row r="25" spans="2:3" ht="15.75">
      <c r="B25" s="23" t="s">
        <v>15</v>
      </c>
      <c r="C25" s="10">
        <v>23688.039773668999</v>
      </c>
    </row>
    <row r="26" spans="2:3" ht="15.75">
      <c r="B26" s="23" t="s">
        <v>16</v>
      </c>
      <c r="C26" s="11">
        <f>3.447602*C6</f>
        <v>16662.605226199998</v>
      </c>
    </row>
    <row r="27" spans="2:3" ht="15.75">
      <c r="B27" s="21" t="s">
        <v>17</v>
      </c>
      <c r="C27" s="10">
        <f>2.08934144*C6</f>
        <v>10097.996113663999</v>
      </c>
    </row>
    <row r="28" spans="2:3" ht="15.75">
      <c r="B28" s="23" t="s">
        <v>18</v>
      </c>
      <c r="C28" s="11">
        <f>30.33900449*C6</f>
        <v>146631.44260061899</v>
      </c>
    </row>
    <row r="29" spans="2:3" ht="15.75">
      <c r="B29" s="23" t="s">
        <v>37</v>
      </c>
      <c r="C29" s="7">
        <v>17830.75</v>
      </c>
    </row>
    <row r="30" spans="2:3" ht="15.75">
      <c r="B30" s="23" t="s">
        <v>38</v>
      </c>
      <c r="C30" s="7">
        <v>95303.45</v>
      </c>
    </row>
    <row r="31" spans="2:3" ht="15.75">
      <c r="B31" s="24" t="s">
        <v>19</v>
      </c>
      <c r="C31" s="10">
        <f>SUM(C20:C30)</f>
        <v>685396.46789527591</v>
      </c>
    </row>
    <row r="32" spans="2:3" ht="15.75">
      <c r="B32" s="25" t="s">
        <v>20</v>
      </c>
      <c r="C32" s="10">
        <f>C15-C31</f>
        <v>-67790.657895275857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C20" sqref="C20"/>
    </sheetView>
  </sheetViews>
  <sheetFormatPr defaultRowHeight="15"/>
  <cols>
    <col min="1" max="1" width="1.140625" customWidth="1"/>
    <col min="2" max="2" width="70.28515625" customWidth="1"/>
    <col min="3" max="3" width="15.7109375" customWidth="1"/>
  </cols>
  <sheetData>
    <row r="1" spans="2:3" ht="31.5">
      <c r="B1" s="14" t="s">
        <v>22</v>
      </c>
      <c r="C1" s="15">
        <v>9</v>
      </c>
    </row>
    <row r="2" spans="2:3" ht="30.75" customHeight="1">
      <c r="B2" s="16" t="s">
        <v>0</v>
      </c>
      <c r="C2" s="4" t="s">
        <v>2</v>
      </c>
    </row>
    <row r="3" spans="2:3">
      <c r="B3" s="16" t="s">
        <v>1</v>
      </c>
      <c r="C3" s="17">
        <v>46</v>
      </c>
    </row>
    <row r="4" spans="2:3">
      <c r="B4" s="16" t="s">
        <v>8</v>
      </c>
      <c r="C4" s="6">
        <v>3250.4</v>
      </c>
    </row>
    <row r="5" spans="2:3">
      <c r="B5" s="16" t="s">
        <v>9</v>
      </c>
      <c r="C5" s="33">
        <v>100</v>
      </c>
    </row>
    <row r="6" spans="2:3">
      <c r="B6" s="16" t="s">
        <v>10</v>
      </c>
      <c r="C6" s="5">
        <f>SUM(C4:C5)</f>
        <v>3350.4</v>
      </c>
    </row>
    <row r="7" spans="2:3">
      <c r="B7" s="2" t="s">
        <v>23</v>
      </c>
      <c r="C7" s="8">
        <v>127119.11</v>
      </c>
    </row>
    <row r="8" spans="2:3">
      <c r="B8" s="2" t="s">
        <v>24</v>
      </c>
      <c r="C8" s="9">
        <v>2018</v>
      </c>
    </row>
    <row r="9" spans="2:3">
      <c r="B9" s="26" t="s">
        <v>25</v>
      </c>
      <c r="C9" s="9">
        <f>SUM(C7:C8)</f>
        <v>129137.11</v>
      </c>
    </row>
    <row r="10" spans="2:3">
      <c r="B10" s="1" t="s">
        <v>26</v>
      </c>
      <c r="C10" s="8">
        <v>430353.44</v>
      </c>
    </row>
    <row r="11" spans="2:3">
      <c r="B11" s="1" t="s">
        <v>27</v>
      </c>
      <c r="C11" s="7">
        <v>13057.5</v>
      </c>
    </row>
    <row r="12" spans="2:3">
      <c r="B12" s="3" t="s">
        <v>28</v>
      </c>
      <c r="C12" s="7">
        <f>C10+C11</f>
        <v>443410.94</v>
      </c>
    </row>
    <row r="13" spans="2:3">
      <c r="B13" s="1" t="s">
        <v>29</v>
      </c>
      <c r="C13" s="8">
        <v>432267.93</v>
      </c>
    </row>
    <row r="14" spans="2:3">
      <c r="B14" s="1" t="s">
        <v>30</v>
      </c>
      <c r="C14" s="7">
        <v>13975.8</v>
      </c>
    </row>
    <row r="15" spans="2:3">
      <c r="B15" s="3" t="s">
        <v>31</v>
      </c>
      <c r="C15" s="8">
        <f>C13+C14</f>
        <v>446243.73</v>
      </c>
    </row>
    <row r="16" spans="2:3">
      <c r="B16" s="2" t="s">
        <v>32</v>
      </c>
      <c r="C16" s="8">
        <v>125204.62</v>
      </c>
    </row>
    <row r="17" spans="2:3">
      <c r="B17" s="2" t="s">
        <v>33</v>
      </c>
      <c r="C17" s="9">
        <v>1099.7</v>
      </c>
    </row>
    <row r="18" spans="2:3">
      <c r="B18" s="26" t="s">
        <v>34</v>
      </c>
      <c r="C18" s="9">
        <f>SUM(C16:C17)</f>
        <v>126304.31999999999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62920.97</v>
      </c>
    </row>
    <row r="21" spans="2:3" ht="15.75">
      <c r="B21" s="21" t="s">
        <v>36</v>
      </c>
      <c r="C21" s="8">
        <v>18221.47</v>
      </c>
    </row>
    <row r="22" spans="2:3" ht="15.75">
      <c r="B22" s="21" t="s">
        <v>12</v>
      </c>
      <c r="C22" s="10">
        <f>24.5680319*C6</f>
        <v>82312.734077760004</v>
      </c>
    </row>
    <row r="23" spans="2:3" ht="15.75">
      <c r="B23" s="21" t="s">
        <v>13</v>
      </c>
      <c r="C23" s="10">
        <f>11.41630614*C6</f>
        <v>38249.192091456003</v>
      </c>
    </row>
    <row r="24" spans="2:3" ht="15.75">
      <c r="B24" s="21" t="s">
        <v>14</v>
      </c>
      <c r="C24" s="8">
        <v>18480.39</v>
      </c>
    </row>
    <row r="25" spans="2:3" ht="15.75">
      <c r="B25" s="23" t="s">
        <v>15</v>
      </c>
      <c r="C25" s="10">
        <v>6287.9244144960003</v>
      </c>
    </row>
    <row r="26" spans="2:3" ht="15.75">
      <c r="B26" s="23" t="s">
        <v>16</v>
      </c>
      <c r="C26" s="11">
        <f>3.447602*C6</f>
        <v>11550.845740799999</v>
      </c>
    </row>
    <row r="27" spans="2:3" ht="15.75">
      <c r="B27" s="21" t="s">
        <v>17</v>
      </c>
      <c r="C27" s="10">
        <f>2.08934144*C6</f>
        <v>7000.1295605760006</v>
      </c>
    </row>
    <row r="28" spans="2:3" ht="15.75">
      <c r="B28" s="23" t="s">
        <v>18</v>
      </c>
      <c r="C28" s="11">
        <f>30.33900449*C6</f>
        <v>101647.80064329601</v>
      </c>
    </row>
    <row r="29" spans="2:3" ht="15.75">
      <c r="B29" s="23" t="s">
        <v>37</v>
      </c>
      <c r="C29" s="7">
        <v>33009.729999999996</v>
      </c>
    </row>
    <row r="30" spans="2:3" ht="15.75">
      <c r="B30" s="23" t="s">
        <v>38</v>
      </c>
      <c r="C30" s="7">
        <v>74166.149999999994</v>
      </c>
    </row>
    <row r="31" spans="2:3" ht="15.75">
      <c r="B31" s="24" t="s">
        <v>19</v>
      </c>
      <c r="C31" s="10">
        <f>SUM(C20:C30)</f>
        <v>453847.33652838401</v>
      </c>
    </row>
    <row r="32" spans="2:3" ht="15.75">
      <c r="B32" s="25" t="s">
        <v>20</v>
      </c>
      <c r="C32" s="10">
        <f>C15-C31</f>
        <v>-7603.6065283840289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6"/>
  <sheetViews>
    <sheetView topLeftCell="A16" workbookViewId="0">
      <selection activeCell="C1" sqref="C1:C32"/>
    </sheetView>
  </sheetViews>
  <sheetFormatPr defaultRowHeight="15"/>
  <cols>
    <col min="1" max="1" width="0.85546875" customWidth="1"/>
    <col min="2" max="2" width="70.28515625" customWidth="1"/>
    <col min="3" max="3" width="15.85546875" customWidth="1"/>
  </cols>
  <sheetData>
    <row r="1" spans="2:3" ht="31.5">
      <c r="B1" s="14" t="s">
        <v>22</v>
      </c>
      <c r="C1" s="15">
        <v>10</v>
      </c>
    </row>
    <row r="2" spans="2:3" ht="30.75" customHeight="1">
      <c r="B2" s="16" t="s">
        <v>0</v>
      </c>
      <c r="C2" s="4" t="s">
        <v>2</v>
      </c>
    </row>
    <row r="3" spans="2:3">
      <c r="B3" s="16" t="s">
        <v>1</v>
      </c>
      <c r="C3" s="17">
        <v>48</v>
      </c>
    </row>
    <row r="4" spans="2:3">
      <c r="B4" s="16" t="s">
        <v>8</v>
      </c>
      <c r="C4" s="6">
        <v>3950.8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3950.8</v>
      </c>
    </row>
    <row r="7" spans="2:3">
      <c r="B7" s="2" t="s">
        <v>23</v>
      </c>
      <c r="C7" s="8">
        <v>120796.78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120796.78</v>
      </c>
    </row>
    <row r="10" spans="2:3">
      <c r="B10" s="1" t="s">
        <v>26</v>
      </c>
      <c r="C10" s="8">
        <v>498400.78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498400.78</v>
      </c>
    </row>
    <row r="13" spans="2:3">
      <c r="B13" s="1" t="s">
        <v>29</v>
      </c>
      <c r="C13" s="8">
        <v>462835.64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462835.64</v>
      </c>
    </row>
    <row r="16" spans="2:3">
      <c r="B16" s="2" t="s">
        <v>32</v>
      </c>
      <c r="C16" s="8">
        <v>156361.92000000001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156361.92000000001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84936.43</v>
      </c>
    </row>
    <row r="21" spans="2:3" ht="15.75">
      <c r="B21" s="21" t="s">
        <v>36</v>
      </c>
      <c r="C21" s="8">
        <v>2237.9299999999998</v>
      </c>
    </row>
    <row r="22" spans="2:3" ht="15.75">
      <c r="B22" s="21" t="s">
        <v>12</v>
      </c>
      <c r="C22" s="10">
        <f>24.5680319*C6</f>
        <v>97063.380430520003</v>
      </c>
    </row>
    <row r="23" spans="2:3" ht="15.75">
      <c r="B23" s="21" t="s">
        <v>13</v>
      </c>
      <c r="C23" s="10">
        <f>11.41630614*C6</f>
        <v>45103.542297911998</v>
      </c>
    </row>
    <row r="24" spans="2:3" ht="15.75">
      <c r="B24" s="21" t="s">
        <v>14</v>
      </c>
      <c r="C24" s="8">
        <v>18480.39</v>
      </c>
    </row>
    <row r="25" spans="2:3" ht="15.75">
      <c r="B25" s="23" t="s">
        <v>15</v>
      </c>
      <c r="C25" s="10">
        <v>4913.2938564920005</v>
      </c>
    </row>
    <row r="26" spans="2:3" ht="15.75">
      <c r="B26" s="23" t="s">
        <v>16</v>
      </c>
      <c r="C26" s="11">
        <f>3.447602*C6</f>
        <v>13620.7859816</v>
      </c>
    </row>
    <row r="27" spans="2:3" ht="15.75">
      <c r="B27" s="21" t="s">
        <v>17</v>
      </c>
      <c r="C27" s="10">
        <f>2.08934144*C6</f>
        <v>8254.5701611520017</v>
      </c>
    </row>
    <row r="28" spans="2:3" ht="15.75">
      <c r="B28" s="23" t="s">
        <v>18</v>
      </c>
      <c r="C28" s="11">
        <f>30.33900449*C6</f>
        <v>119863.33893909201</v>
      </c>
    </row>
    <row r="29" spans="2:3" ht="15.75">
      <c r="B29" s="23" t="s">
        <v>37</v>
      </c>
      <c r="C29" s="7">
        <v>17830.75</v>
      </c>
    </row>
    <row r="30" spans="2:3" ht="15.75">
      <c r="B30" s="23" t="s">
        <v>38</v>
      </c>
      <c r="C30" s="7">
        <v>68870.179999999993</v>
      </c>
    </row>
    <row r="31" spans="2:3" ht="15.75">
      <c r="B31" s="24" t="s">
        <v>19</v>
      </c>
      <c r="C31" s="10">
        <f>SUM(C20:C30)</f>
        <v>481174.59166676801</v>
      </c>
    </row>
    <row r="32" spans="2:3" ht="15.75">
      <c r="B32" s="25" t="s">
        <v>20</v>
      </c>
      <c r="C32" s="10">
        <f>C15-C31</f>
        <v>-18338.951666768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6"/>
  <sheetViews>
    <sheetView topLeftCell="A16" workbookViewId="0">
      <selection activeCell="C1" sqref="C1:C32"/>
    </sheetView>
  </sheetViews>
  <sheetFormatPr defaultRowHeight="15"/>
  <cols>
    <col min="1" max="1" width="1.140625" customWidth="1"/>
    <col min="2" max="2" width="70.28515625" customWidth="1"/>
    <col min="3" max="3" width="15.85546875" customWidth="1"/>
  </cols>
  <sheetData>
    <row r="1" spans="2:3" ht="31.5">
      <c r="B1" s="14" t="s">
        <v>22</v>
      </c>
      <c r="C1" s="15">
        <v>11</v>
      </c>
    </row>
    <row r="2" spans="2:3" ht="31.5" customHeight="1">
      <c r="B2" s="16" t="s">
        <v>0</v>
      </c>
      <c r="C2" s="4" t="s">
        <v>2</v>
      </c>
    </row>
    <row r="3" spans="2:3">
      <c r="B3" s="16" t="s">
        <v>1</v>
      </c>
      <c r="C3" s="17">
        <v>52</v>
      </c>
    </row>
    <row r="4" spans="2:3">
      <c r="B4" s="16" t="s">
        <v>8</v>
      </c>
      <c r="C4" s="6">
        <v>627.4</v>
      </c>
    </row>
    <row r="5" spans="2:3">
      <c r="B5" s="16" t="s">
        <v>9</v>
      </c>
      <c r="C5" s="6"/>
    </row>
    <row r="6" spans="2:3">
      <c r="B6" s="16" t="s">
        <v>10</v>
      </c>
      <c r="C6" s="5">
        <f>SUM(C4:C5)</f>
        <v>627.4</v>
      </c>
    </row>
    <row r="7" spans="2:3">
      <c r="B7" s="2" t="s">
        <v>23</v>
      </c>
      <c r="C7" s="8">
        <v>20619.54</v>
      </c>
    </row>
    <row r="8" spans="2:3">
      <c r="B8" s="2" t="s">
        <v>24</v>
      </c>
      <c r="C8" s="18"/>
    </row>
    <row r="9" spans="2:3">
      <c r="B9" s="26" t="s">
        <v>25</v>
      </c>
      <c r="C9" s="9">
        <f>SUM(C7:C8)</f>
        <v>20619.54</v>
      </c>
    </row>
    <row r="10" spans="2:3">
      <c r="B10" s="1" t="s">
        <v>26</v>
      </c>
      <c r="C10" s="8">
        <v>83758.77</v>
      </c>
    </row>
    <row r="11" spans="2:3">
      <c r="B11" s="1" t="s">
        <v>27</v>
      </c>
      <c r="C11" s="19"/>
    </row>
    <row r="12" spans="2:3">
      <c r="B12" s="3" t="s">
        <v>28</v>
      </c>
      <c r="C12" s="7">
        <f>C10+C11</f>
        <v>83758.77</v>
      </c>
    </row>
    <row r="13" spans="2:3">
      <c r="B13" s="1" t="s">
        <v>29</v>
      </c>
      <c r="C13" s="8">
        <v>66741.070000000007</v>
      </c>
    </row>
    <row r="14" spans="2:3">
      <c r="B14" s="1" t="s">
        <v>30</v>
      </c>
      <c r="C14" s="19"/>
    </row>
    <row r="15" spans="2:3">
      <c r="B15" s="3" t="s">
        <v>31</v>
      </c>
      <c r="C15" s="8">
        <f>C13+C14</f>
        <v>66741.070000000007</v>
      </c>
    </row>
    <row r="16" spans="2:3">
      <c r="B16" s="2" t="s">
        <v>32</v>
      </c>
      <c r="C16" s="8">
        <v>37637.24</v>
      </c>
    </row>
    <row r="17" spans="2:3">
      <c r="B17" s="2" t="s">
        <v>33</v>
      </c>
      <c r="C17" s="18"/>
    </row>
    <row r="18" spans="2:3">
      <c r="B18" s="26" t="s">
        <v>34</v>
      </c>
      <c r="C18" s="9">
        <f>SUM(C16:C17)</f>
        <v>37637.24</v>
      </c>
    </row>
    <row r="19" spans="2:3" ht="15.75">
      <c r="B19" s="20" t="s">
        <v>11</v>
      </c>
      <c r="C19" s="18"/>
    </row>
    <row r="20" spans="2:3" ht="15.75">
      <c r="B20" s="21" t="s">
        <v>35</v>
      </c>
      <c r="C20" s="8">
        <v>11408.35</v>
      </c>
    </row>
    <row r="21" spans="2:3" ht="15.75">
      <c r="B21" s="21" t="s">
        <v>36</v>
      </c>
      <c r="C21" s="8">
        <v>36199.33</v>
      </c>
    </row>
    <row r="22" spans="2:3" ht="15.75">
      <c r="B22" s="21" t="s">
        <v>12</v>
      </c>
      <c r="C22" s="10">
        <f>24.5680319*C6</f>
        <v>15413.983214060001</v>
      </c>
    </row>
    <row r="23" spans="2:3" ht="15.75">
      <c r="B23" s="21" t="s">
        <v>13</v>
      </c>
      <c r="C23" s="10">
        <f>11.41630614*C6</f>
        <v>7162.5904722359992</v>
      </c>
    </row>
    <row r="24" spans="2:3" ht="15.75">
      <c r="B24" s="21" t="s">
        <v>14</v>
      </c>
      <c r="C24" s="8">
        <v>4772.5200000000004</v>
      </c>
    </row>
    <row r="25" spans="2:3" ht="15.75">
      <c r="B25" s="23" t="s">
        <v>15</v>
      </c>
      <c r="C25" s="10">
        <v>780.24718172600001</v>
      </c>
    </row>
    <row r="26" spans="2:3" ht="15.75">
      <c r="B26" s="23" t="s">
        <v>16</v>
      </c>
      <c r="C26" s="11">
        <f>3.447602*C6</f>
        <v>2163.0254947999997</v>
      </c>
    </row>
    <row r="27" spans="2:3" ht="15.75">
      <c r="B27" s="21" t="s">
        <v>17</v>
      </c>
      <c r="C27" s="10">
        <f>2.08934144*C6</f>
        <v>1310.8528194559999</v>
      </c>
    </row>
    <row r="28" spans="2:3" ht="15.75">
      <c r="B28" s="23" t="s">
        <v>18</v>
      </c>
      <c r="C28" s="11">
        <f>30.33900449*C6</f>
        <v>19034.691417025999</v>
      </c>
    </row>
    <row r="29" spans="2:3" ht="15.75">
      <c r="B29" s="23" t="s">
        <v>37</v>
      </c>
      <c r="C29" s="7">
        <v>2651.77</v>
      </c>
    </row>
    <row r="30" spans="2:3" ht="15.75">
      <c r="B30" s="23" t="s">
        <v>38</v>
      </c>
      <c r="C30" s="7">
        <v>1474.6</v>
      </c>
    </row>
    <row r="31" spans="2:3" ht="15.75">
      <c r="B31" s="24" t="s">
        <v>19</v>
      </c>
      <c r="C31" s="10">
        <f>SUM(C20:C30)</f>
        <v>102371.960599304</v>
      </c>
    </row>
    <row r="32" spans="2:3" ht="15.75">
      <c r="B32" s="25" t="s">
        <v>20</v>
      </c>
      <c r="C32" s="10">
        <f>C15-C31</f>
        <v>-35630.890599303995</v>
      </c>
    </row>
    <row r="33" spans="2:2">
      <c r="B33" s="13"/>
    </row>
    <row r="34" spans="2:2" ht="15.75">
      <c r="B34" s="27" t="s">
        <v>39</v>
      </c>
    </row>
    <row r="35" spans="2:2" ht="15.75">
      <c r="B35" s="27" t="s">
        <v>21</v>
      </c>
    </row>
    <row r="36" spans="2:2" ht="15.75">
      <c r="B36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в1а</vt:lpstr>
      <vt:lpstr>в1б</vt:lpstr>
      <vt:lpstr>в1в</vt:lpstr>
      <vt:lpstr>в1г</vt:lpstr>
      <vt:lpstr>в1д</vt:lpstr>
      <vt:lpstr>в42</vt:lpstr>
      <vt:lpstr>в46</vt:lpstr>
      <vt:lpstr>в48</vt:lpstr>
      <vt:lpstr>в52</vt:lpstr>
      <vt:lpstr>в54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2018-03-22T06:44:06Z</dcterms:modified>
</cp:coreProperties>
</file>