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0"/>
  <c r="M32"/>
  <c r="M33"/>
  <c r="M34"/>
  <c r="M36"/>
  <c r="M37"/>
  <c r="M38"/>
  <c r="M39"/>
  <c r="M40"/>
  <c r="M41"/>
  <c r="M42"/>
  <c r="M43"/>
  <c r="M44"/>
  <c r="M47"/>
  <c r="M48"/>
  <c r="J15"/>
  <c r="G15"/>
  <c r="J13"/>
  <c r="G13"/>
  <c r="J12"/>
  <c r="G12"/>
  <c r="J11"/>
  <c r="G11"/>
  <c r="K31" i="8"/>
  <c r="H31"/>
  <c r="K29"/>
  <c r="H29"/>
  <c r="K28"/>
  <c r="H28"/>
  <c r="K27"/>
  <c r="H27"/>
  <c r="K76"/>
  <c r="K75"/>
  <c r="H76"/>
  <c r="H75"/>
  <c r="J14" i="16"/>
  <c r="G14"/>
  <c r="K30" i="8"/>
  <c r="H30"/>
  <c r="A18" i="16"/>
  <c r="B34" i="8"/>
  <c r="M49" i="16"/>
  <c r="M54"/>
  <c r="M52"/>
  <c r="M53"/>
  <c r="M61"/>
  <c r="M50"/>
  <c r="M58"/>
  <c r="M55"/>
  <c r="M56"/>
  <c r="M59"/>
  <c r="M57"/>
  <c r="M51"/>
  <c r="M62"/>
  <c r="M60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<sst xmlns="http://schemas.openxmlformats.org/spreadsheetml/2006/main" count="357" uniqueCount="251">
  <si>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</si>
  <si>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</si>
  <si>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</si>
  <si>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</si>
  <si>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</si>
  <si>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</si>
  <si>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</si>
  <si>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</si>
  <si>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</si>
  <si>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</si>
  <si>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</si>
  <si>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</si>
  <si>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</si>
  <si>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</si>
  <si>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</si>
  <si>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</si>
  <si>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</si>
  <si>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</si>
  <si>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</si>
  <si>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</si>
  <si>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</si>
  <si>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</si>
  <si>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</si>
  <si>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</si>
  <si>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</si>
  <si>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</si>
  <si>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</si>
  <si>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</si>
  <si>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</si>
  <si>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</si>
  <si>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</si>
  <si>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</si>
  <si>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</si>
  <si>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</si>
  <si>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</si>
  <si>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</si>
  <si>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</si>
  <si>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</si>
  <si>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</si>
  <si>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</si>
  <si>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</si>
  <si>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</si>
  <si>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</si>
  <si>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</si>
  <si>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</si>
  <si>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</si>
  <si>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</si>
  <si>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</si>
  <si>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</si>
  <si>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</si>
  <si>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</si>
  <si>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</si>
  <si>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</si>
  <si>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</si>
  <si>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</si>
  <si>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</si>
  <si>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</si>
  <si>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</si>
  <si>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</si>
  <si>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</si>
  <si>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</si>
  <si>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</si>
  <si>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</si>
  <si>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</si>
  <si>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</si>
  <si>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</si>
  <si>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</si>
  <si>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ВВ1а</t>
  </si>
  <si>
    <t>Сдал:  _________________ //</t>
  </si>
  <si>
    <t>Принял:  _________________ //</t>
  </si>
  <si>
    <t>Раздел 1. ЯНВАРЬ</t>
  </si>
  <si>
    <t>Чистка канализации кв.9 от 09.01.2014</t>
  </si>
  <si>
    <t>ТЕРр65-10-1
Очистка канализационной сети: внутренней
100 м трубопровода
НР 88%=103%*0.85 от ФОТ
СП 48%=60%*0.8 от ФОТ</t>
  </si>
  <si>
    <t>0,04
88
48</t>
  </si>
  <si>
    <t>332,63
_____
174,41</t>
  </si>
  <si>
    <t>20
13
8</t>
  </si>
  <si>
    <t>13
_____
7</t>
  </si>
  <si>
    <t>174
129
71</t>
  </si>
  <si>
    <t>147
_____
27</t>
  </si>
  <si>
    <t>Р</t>
  </si>
  <si>
    <t>Раздел 2. ФЕВРАЛЬ</t>
  </si>
  <si>
    <t>кв.1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</si>
  <si>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</si>
  <si>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</si>
  <si>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</si>
  <si>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</si>
  <si>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</si>
  <si>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</si>
  <si>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</si>
  <si>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</si>
  <si>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</si>
  <si>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</si>
  <si>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</si>
  <si>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Раздел 3. МАЙ</t>
  </si>
  <si>
    <t>кв.9</t>
  </si>
  <si>
    <t>0,05
88
48</t>
  </si>
  <si>
    <t>25
18
10</t>
  </si>
  <si>
    <t>17
_____
8</t>
  </si>
  <si>
    <t>217
161
88</t>
  </si>
  <si>
    <t>183
_____
34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</si>
  <si>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</si>
  <si>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</si>
  <si>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</si>
  <si>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</si>
  <si>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</si>
  <si>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</si>
  <si>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625
145
79</t>
  </si>
  <si>
    <t>164
_____
458</t>
  </si>
  <si>
    <t>3
_____
1</t>
  </si>
  <si>
    <t>Раздел 4. СЕНТЯБРЬ</t>
  </si>
  <si>
    <t>кв.10</t>
  </si>
  <si>
    <t>ТЕРр65-23-1
Слив и наполнение водой системы отопления: без осмотра системы
1000 м3 объема здания
НР 63%=74%*0.85 от ФОТ
СП 40%=50%*0.8 от ФОТ</t>
  </si>
  <si>
    <t>1,375
63
40</t>
  </si>
  <si>
    <t>5
4
3</t>
  </si>
  <si>
    <t>60
38
24</t>
  </si>
  <si>
    <t>Раздел 5. ОКТЯБРЬ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</si>
  <si>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</si>
  <si>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</si>
  <si>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</si>
  <si>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</si>
  <si>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</si>
  <si>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</si>
  <si>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</si>
  <si>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</si>
  <si>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</si>
  <si>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ТЕРр65-5-2
Смена вентилей и клапанов обратных муфтовых диаметром: до 32 мм
100 шт.
НР 88%=103%*0.85 от ФОТ
СП 48%=60%*0.8 от ФОТ</t>
  </si>
  <si>
    <t>0,01
88
48</t>
  </si>
  <si>
    <t>1181,41
_____
133,58</t>
  </si>
  <si>
    <t>13
12
7</t>
  </si>
  <si>
    <t>12
_____
1</t>
  </si>
  <si>
    <t>135
114
62</t>
  </si>
  <si>
    <t>130
_____
4</t>
  </si>
  <si>
    <t>ТСЦ-302-1151
Вентиль проходной для полипропиленовых трубопроводов диаметром 25 мм
шт.</t>
  </si>
  <si>
    <t>1
88
48</t>
  </si>
  <si>
    <t xml:space="preserve">
_____
89,89</t>
  </si>
  <si>
    <t xml:space="preserve">
_____
90</t>
  </si>
  <si>
    <t xml:space="preserve">
_____
142</t>
  </si>
  <si>
    <t>Итого прямые затраты по акту</t>
  </si>
  <si>
    <t>63
_____
220</t>
  </si>
  <si>
    <t>697
_____
839</t>
  </si>
  <si>
    <t>6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</si>
  <si>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</si>
  <si>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</si>
  <si>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</si>
  <si>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</si>
  <si>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</si>
  <si>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</si>
  <si>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</si>
  <si>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</si>
  <si>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</si>
  <si>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</si>
  <si>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</si>
  <si>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</si>
  <si>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</si>
  <si>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</si>
  <si>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</si>
  <si>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</si>
  <si>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</si>
  <si>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</si>
  <si>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</si>
  <si>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</si>
  <si>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</si>
  <si>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</si>
  <si>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</si>
  <si>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</si>
  <si>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</si>
  <si>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1-3-5</t>
  </si>
  <si>
    <t>Затраты труда рабочих (ср 3,5)</t>
  </si>
  <si>
    <t xml:space="preserve">11,47
</t>
  </si>
  <si>
    <t xml:space="preserve">126,37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</si>
  <si>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</si>
  <si>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</si>
  <si>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</si>
  <si>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</si>
  <si>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</si>
  <si>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</si>
  <si>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</si>
  <si>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</si>
  <si>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</si>
  <si>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</si>
  <si>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</si>
  <si>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</si>
  <si>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</si>
  <si>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</si>
  <si>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</si>
  <si>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</si>
  <si>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</si>
  <si>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</si>
  <si>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</si>
  <si>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</si>
  <si>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</si>
  <si>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</si>
  <si>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</si>
  <si>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</si>
  <si>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</si>
  <si>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</si>
  <si>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</si>
  <si>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</si>
  <si>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</si>
  <si>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</si>
  <si>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</si>
  <si>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</si>
  <si>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</si>
  <si>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101-2429</t>
  </si>
  <si>
    <t>Цемент расширяющийся</t>
  </si>
  <si>
    <t xml:space="preserve">т
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</si>
  <si>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</si>
  <si>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</si>
  <si>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</si>
  <si>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</si>
  <si>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</si>
  <si>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</si>
  <si>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</si>
  <si>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</si>
  <si>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</si>
  <si>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</si>
  <si>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</si>
  <si>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</si>
  <si>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</si>
  <si>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</si>
  <si>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</si>
  <si>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м
</t>
  </si>
  <si>
    <t xml:space="preserve">138,24
</t>
  </si>
  <si>
    <t xml:space="preserve">904,91
</t>
  </si>
  <si>
    <t>ГК ЕТО №4/1 от 31.01.2014 г., п.289.1*1.59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</si>
  <si>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</si>
  <si>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</si>
  <si>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</si>
  <si>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</si>
  <si>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</si>
  <si>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</si>
  <si>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</si>
  <si>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</si>
  <si>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</si>
  <si>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</si>
  <si>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ТСЦ-302-1151</t>
  </si>
  <si>
    <t>Вентиль проходной для полипропиленовых трубопроводов диаметром 25 мм</t>
  </si>
  <si>
    <t xml:space="preserve">шт.
</t>
  </si>
  <si>
    <t xml:space="preserve">89,89
</t>
  </si>
  <si>
    <t xml:space="preserve">142,05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</si>
  <si>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</si>
  <si>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</si>
  <si>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</si>
  <si>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</si>
  <si>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</si>
  <si>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</si>
  <si>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</si>
  <si>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2014</t>
  </si>
  <si>
    <t>на В/Вольтная 1а</t>
  </si>
  <si>
    <t>Подрядчик (Субподрядчик) :  ООО "ЭЛЕВКОН"</t>
  </si>
  <si>
    <t>Сдал:  _________________ /Зам ген.директора по технической работе    В.В. Корнеев/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</si>
</sst>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94"/>
  <sheetViews>
    <sheetView showGridLines="0" tabSelected="1" topLeftCell="A19" workbookViewId="0">
      <selection activeCell="B78" sqref="B78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249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52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5.75</v>
      </c>
      <c r="X14" s="27">
        <v>5.75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247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248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8">
        <f>428.78/1000</f>
        <v>0.42877999999999999</v>
      </c>
      <c r="I27" s="139"/>
      <c r="J27" s="35" t="s">
        <v>5</v>
      </c>
      <c r="K27" s="140">
        <f>2654.41/1000</f>
        <v>2.6544099999999999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8">
        <f>(W14+W15)/1000</f>
        <v>5.7499999999999999E-3</v>
      </c>
      <c r="I30" s="139"/>
      <c r="J30" s="35" t="s">
        <v>7</v>
      </c>
      <c r="K30" s="140">
        <f>(X14+X15)/1000</f>
        <v>5.7499999999999999E-3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63</v>
      </c>
      <c r="Z30" s="71">
        <v>64</v>
      </c>
      <c r="AA30" s="71">
        <v>38</v>
      </c>
    </row>
    <row r="31" spans="2:27">
      <c r="B31" s="25"/>
      <c r="C31" s="25"/>
      <c r="D31" s="25"/>
      <c r="E31" s="28" t="s">
        <v>8</v>
      </c>
      <c r="F31" s="25"/>
      <c r="G31" s="25"/>
      <c r="H31" s="138">
        <f>63/1000</f>
        <v>6.3E-2</v>
      </c>
      <c r="I31" s="139"/>
      <c r="J31" s="35" t="s">
        <v>5</v>
      </c>
      <c r="K31" s="140">
        <f>698/1000</f>
        <v>0.69799999999999995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698</v>
      </c>
      <c r="Z31" s="72">
        <v>602</v>
      </c>
      <c r="AA31" s="72">
        <v>331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58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59</v>
      </c>
      <c r="B37" s="123" t="s">
        <v>60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399999999999999" customHeight="1">
      <c r="A41" s="119" t="s">
        <v>71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72">
      <c r="A42" s="86">
        <v>1</v>
      </c>
      <c r="B42" s="87">
        <v>1</v>
      </c>
      <c r="C42" s="88" t="s">
        <v>72</v>
      </c>
      <c r="D42" s="89" t="s">
        <v>73</v>
      </c>
      <c r="E42" s="90">
        <v>508.07</v>
      </c>
      <c r="F42" s="91" t="s">
        <v>74</v>
      </c>
      <c r="G42" s="90">
        <v>1.03</v>
      </c>
      <c r="H42" s="90" t="s">
        <v>75</v>
      </c>
      <c r="I42" s="90" t="s">
        <v>76</v>
      </c>
      <c r="J42" s="90"/>
      <c r="K42" s="90" t="s">
        <v>77</v>
      </c>
      <c r="L42" s="91" t="s">
        <v>78</v>
      </c>
      <c r="M42" s="91"/>
      <c r="N42" s="91" t="s">
        <v>79</v>
      </c>
      <c r="O42" s="91"/>
      <c r="P42" s="91"/>
      <c r="Q42" s="91"/>
      <c r="R42" s="91"/>
      <c r="S42" s="91"/>
      <c r="T42" s="91"/>
      <c r="U42" s="91"/>
      <c r="V42" s="91"/>
    </row>
    <row r="43" spans="1:22" ht="19.350000000000001" customHeight="1">
      <c r="A43" s="117" t="s">
        <v>80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ht="18.399999999999999" customHeight="1">
      <c r="A44" s="119" t="s">
        <v>81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</row>
    <row r="45" spans="1:22" ht="72">
      <c r="A45" s="80">
        <v>2</v>
      </c>
      <c r="B45" s="81">
        <v>2</v>
      </c>
      <c r="C45" s="82" t="s">
        <v>82</v>
      </c>
      <c r="D45" s="83" t="s">
        <v>83</v>
      </c>
      <c r="E45" s="84">
        <v>15810.14</v>
      </c>
      <c r="F45" s="85" t="s">
        <v>84</v>
      </c>
      <c r="G45" s="84">
        <v>195.41</v>
      </c>
      <c r="H45" s="84">
        <v>8</v>
      </c>
      <c r="I45" s="84" t="s">
        <v>85</v>
      </c>
      <c r="J45" s="84"/>
      <c r="K45" s="84" t="s">
        <v>86</v>
      </c>
      <c r="L45" s="85" t="s">
        <v>87</v>
      </c>
      <c r="M45" s="85"/>
      <c r="N45" s="85" t="s">
        <v>79</v>
      </c>
      <c r="O45" s="85"/>
      <c r="P45" s="85"/>
      <c r="Q45" s="85"/>
      <c r="R45" s="85"/>
      <c r="S45" s="85"/>
      <c r="T45" s="85"/>
      <c r="U45" s="85"/>
      <c r="V45" s="85">
        <v>1</v>
      </c>
    </row>
    <row r="46" spans="1:22" ht="48">
      <c r="A46" s="86">
        <v>3</v>
      </c>
      <c r="B46" s="87">
        <v>3</v>
      </c>
      <c r="C46" s="88" t="s">
        <v>88</v>
      </c>
      <c r="D46" s="89" t="s">
        <v>89</v>
      </c>
      <c r="E46" s="90">
        <v>26.3</v>
      </c>
      <c r="F46" s="91" t="s">
        <v>90</v>
      </c>
      <c r="G46" s="90"/>
      <c r="H46" s="90">
        <v>8</v>
      </c>
      <c r="I46" s="90" t="s">
        <v>85</v>
      </c>
      <c r="J46" s="90"/>
      <c r="K46" s="90">
        <v>36</v>
      </c>
      <c r="L46" s="91" t="s">
        <v>91</v>
      </c>
      <c r="M46" s="91"/>
      <c r="N46" s="91" t="s">
        <v>92</v>
      </c>
      <c r="O46" s="91"/>
      <c r="P46" s="91"/>
      <c r="Q46" s="91"/>
      <c r="R46" s="91"/>
      <c r="S46" s="91"/>
      <c r="T46" s="91"/>
      <c r="U46" s="91"/>
      <c r="V46" s="91"/>
    </row>
    <row r="47" spans="1:22" ht="19.350000000000001" customHeight="1">
      <c r="A47" s="117" t="s">
        <v>93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18.399999999999999" customHeight="1">
      <c r="A48" s="119" t="s">
        <v>94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 ht="72">
      <c r="A49" s="80">
        <v>4</v>
      </c>
      <c r="B49" s="81">
        <v>4</v>
      </c>
      <c r="C49" s="82" t="s">
        <v>72</v>
      </c>
      <c r="D49" s="83" t="s">
        <v>95</v>
      </c>
      <c r="E49" s="84">
        <v>508.07</v>
      </c>
      <c r="F49" s="85" t="s">
        <v>74</v>
      </c>
      <c r="G49" s="84">
        <v>1.03</v>
      </c>
      <c r="H49" s="84" t="s">
        <v>96</v>
      </c>
      <c r="I49" s="84" t="s">
        <v>97</v>
      </c>
      <c r="J49" s="84"/>
      <c r="K49" s="84" t="s">
        <v>98</v>
      </c>
      <c r="L49" s="85" t="s">
        <v>99</v>
      </c>
      <c r="M49" s="85"/>
      <c r="N49" s="85" t="s">
        <v>79</v>
      </c>
      <c r="O49" s="85"/>
      <c r="P49" s="85"/>
      <c r="Q49" s="85"/>
      <c r="R49" s="85"/>
      <c r="S49" s="85"/>
      <c r="T49" s="85"/>
      <c r="U49" s="85"/>
      <c r="V49" s="85"/>
    </row>
    <row r="50" spans="1:22" ht="96">
      <c r="A50" s="86">
        <v>5</v>
      </c>
      <c r="B50" s="87">
        <v>5</v>
      </c>
      <c r="C50" s="88" t="s">
        <v>100</v>
      </c>
      <c r="D50" s="89" t="s">
        <v>101</v>
      </c>
      <c r="E50" s="90">
        <v>17185.23</v>
      </c>
      <c r="F50" s="91" t="s">
        <v>102</v>
      </c>
      <c r="G50" s="90" t="s">
        <v>103</v>
      </c>
      <c r="H50" s="90" t="s">
        <v>104</v>
      </c>
      <c r="I50" s="90" t="s">
        <v>105</v>
      </c>
      <c r="J50" s="90">
        <v>1</v>
      </c>
      <c r="K50" s="90" t="s">
        <v>106</v>
      </c>
      <c r="L50" s="91" t="s">
        <v>107</v>
      </c>
      <c r="M50" s="91"/>
      <c r="N50" s="91" t="s">
        <v>79</v>
      </c>
      <c r="O50" s="91"/>
      <c r="P50" s="91"/>
      <c r="Q50" s="91"/>
      <c r="R50" s="91"/>
      <c r="S50" s="91"/>
      <c r="T50" s="91"/>
      <c r="U50" s="91"/>
      <c r="V50" s="91" t="s">
        <v>108</v>
      </c>
    </row>
    <row r="51" spans="1:22" ht="19.350000000000001" customHeight="1">
      <c r="A51" s="117" t="s">
        <v>109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18.399999999999999" customHeight="1">
      <c r="A52" s="119" t="s">
        <v>110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72">
      <c r="A53" s="86">
        <v>6</v>
      </c>
      <c r="B53" s="87">
        <v>6</v>
      </c>
      <c r="C53" s="88" t="s">
        <v>111</v>
      </c>
      <c r="D53" s="89" t="s">
        <v>112</v>
      </c>
      <c r="E53" s="90">
        <v>3.95</v>
      </c>
      <c r="F53" s="91">
        <v>3.95</v>
      </c>
      <c r="G53" s="90"/>
      <c r="H53" s="90" t="s">
        <v>113</v>
      </c>
      <c r="I53" s="90">
        <v>5</v>
      </c>
      <c r="J53" s="90"/>
      <c r="K53" s="90" t="s">
        <v>114</v>
      </c>
      <c r="L53" s="91">
        <v>60</v>
      </c>
      <c r="M53" s="91"/>
      <c r="N53" s="91" t="s">
        <v>79</v>
      </c>
      <c r="O53" s="91"/>
      <c r="P53" s="91"/>
      <c r="Q53" s="91"/>
      <c r="R53" s="91"/>
      <c r="S53" s="91"/>
      <c r="T53" s="91"/>
      <c r="U53" s="91"/>
      <c r="V53" s="91"/>
    </row>
    <row r="54" spans="1:22" ht="19.350000000000001" customHeight="1">
      <c r="A54" s="117" t="s">
        <v>115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1:22" ht="72">
      <c r="A55" s="80">
        <v>7</v>
      </c>
      <c r="B55" s="81">
        <v>7</v>
      </c>
      <c r="C55" s="82" t="s">
        <v>116</v>
      </c>
      <c r="D55" s="83" t="s">
        <v>117</v>
      </c>
      <c r="E55" s="84">
        <v>15810.14</v>
      </c>
      <c r="F55" s="85" t="s">
        <v>84</v>
      </c>
      <c r="G55" s="84">
        <v>195.41</v>
      </c>
      <c r="H55" s="84" t="s">
        <v>118</v>
      </c>
      <c r="I55" s="84" t="s">
        <v>119</v>
      </c>
      <c r="J55" s="84"/>
      <c r="K55" s="84" t="s">
        <v>120</v>
      </c>
      <c r="L55" s="85" t="s">
        <v>121</v>
      </c>
      <c r="M55" s="85"/>
      <c r="N55" s="85" t="s">
        <v>79</v>
      </c>
      <c r="O55" s="85"/>
      <c r="P55" s="85"/>
      <c r="Q55" s="85"/>
      <c r="R55" s="85"/>
      <c r="S55" s="85"/>
      <c r="T55" s="85"/>
      <c r="U55" s="85"/>
      <c r="V55" s="85">
        <v>1</v>
      </c>
    </row>
    <row r="56" spans="1:22" ht="48">
      <c r="A56" s="80">
        <v>8</v>
      </c>
      <c r="B56" s="81">
        <v>8</v>
      </c>
      <c r="C56" s="82" t="s">
        <v>88</v>
      </c>
      <c r="D56" s="83" t="s">
        <v>122</v>
      </c>
      <c r="E56" s="84">
        <v>26.3</v>
      </c>
      <c r="F56" s="85" t="s">
        <v>90</v>
      </c>
      <c r="G56" s="84"/>
      <c r="H56" s="84">
        <v>13</v>
      </c>
      <c r="I56" s="84" t="s">
        <v>123</v>
      </c>
      <c r="J56" s="84"/>
      <c r="K56" s="84">
        <v>60</v>
      </c>
      <c r="L56" s="85" t="s">
        <v>124</v>
      </c>
      <c r="M56" s="85"/>
      <c r="N56" s="85" t="s">
        <v>92</v>
      </c>
      <c r="O56" s="85"/>
      <c r="P56" s="85"/>
      <c r="Q56" s="85"/>
      <c r="R56" s="85"/>
      <c r="S56" s="85"/>
      <c r="T56" s="85"/>
      <c r="U56" s="85"/>
      <c r="V56" s="85"/>
    </row>
    <row r="57" spans="1:22" ht="18.399999999999999" customHeight="1">
      <c r="A57" s="119" t="s">
        <v>81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</row>
    <row r="58" spans="1:22" ht="72">
      <c r="A58" s="80">
        <v>9</v>
      </c>
      <c r="B58" s="81">
        <v>9</v>
      </c>
      <c r="C58" s="82" t="s">
        <v>125</v>
      </c>
      <c r="D58" s="83" t="s">
        <v>126</v>
      </c>
      <c r="E58" s="84">
        <v>1327.37</v>
      </c>
      <c r="F58" s="85" t="s">
        <v>127</v>
      </c>
      <c r="G58" s="84">
        <v>12.38</v>
      </c>
      <c r="H58" s="84" t="s">
        <v>128</v>
      </c>
      <c r="I58" s="84" t="s">
        <v>129</v>
      </c>
      <c r="J58" s="84"/>
      <c r="K58" s="84" t="s">
        <v>130</v>
      </c>
      <c r="L58" s="85" t="s">
        <v>131</v>
      </c>
      <c r="M58" s="85"/>
      <c r="N58" s="85" t="s">
        <v>79</v>
      </c>
      <c r="O58" s="85"/>
      <c r="P58" s="85"/>
      <c r="Q58" s="85"/>
      <c r="R58" s="85"/>
      <c r="S58" s="85"/>
      <c r="T58" s="85"/>
      <c r="U58" s="85"/>
      <c r="V58" s="85">
        <v>1</v>
      </c>
    </row>
    <row r="59" spans="1:22" ht="60">
      <c r="A59" s="86">
        <v>10</v>
      </c>
      <c r="B59" s="87">
        <v>10</v>
      </c>
      <c r="C59" s="88" t="s">
        <v>132</v>
      </c>
      <c r="D59" s="89" t="s">
        <v>133</v>
      </c>
      <c r="E59" s="90">
        <v>89.89</v>
      </c>
      <c r="F59" s="91" t="s">
        <v>134</v>
      </c>
      <c r="G59" s="90"/>
      <c r="H59" s="90">
        <v>90</v>
      </c>
      <c r="I59" s="90" t="s">
        <v>135</v>
      </c>
      <c r="J59" s="90"/>
      <c r="K59" s="90">
        <v>142</v>
      </c>
      <c r="L59" s="91" t="s">
        <v>136</v>
      </c>
      <c r="M59" s="91"/>
      <c r="N59" s="91" t="s">
        <v>92</v>
      </c>
      <c r="O59" s="91"/>
      <c r="P59" s="91"/>
      <c r="Q59" s="91"/>
      <c r="R59" s="91"/>
      <c r="S59" s="91"/>
      <c r="T59" s="91"/>
      <c r="U59" s="91"/>
      <c r="V59" s="91"/>
    </row>
    <row r="60" spans="1:22" ht="36">
      <c r="A60" s="113" t="s">
        <v>137</v>
      </c>
      <c r="B60" s="114"/>
      <c r="C60" s="114"/>
      <c r="D60" s="114"/>
      <c r="E60" s="114"/>
      <c r="F60" s="114"/>
      <c r="G60" s="114"/>
      <c r="H60" s="92">
        <v>284</v>
      </c>
      <c r="I60" s="92" t="s">
        <v>138</v>
      </c>
      <c r="J60" s="92">
        <v>1</v>
      </c>
      <c r="K60" s="92">
        <v>1542</v>
      </c>
      <c r="L60" s="92" t="s">
        <v>139</v>
      </c>
      <c r="M60" s="92"/>
      <c r="N60" s="92"/>
      <c r="O60" s="92"/>
      <c r="P60" s="92"/>
      <c r="Q60" s="92"/>
      <c r="R60" s="92"/>
      <c r="S60" s="92"/>
      <c r="T60" s="92"/>
      <c r="U60" s="92"/>
      <c r="V60" s="92" t="s">
        <v>140</v>
      </c>
    </row>
    <row r="61" spans="1:22">
      <c r="A61" s="113" t="s">
        <v>141</v>
      </c>
      <c r="B61" s="114"/>
      <c r="C61" s="114"/>
      <c r="D61" s="114"/>
      <c r="E61" s="114"/>
      <c r="F61" s="114"/>
      <c r="G61" s="114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</row>
    <row r="62" spans="1:22">
      <c r="A62" s="113" t="s">
        <v>142</v>
      </c>
      <c r="B62" s="114"/>
      <c r="C62" s="114"/>
      <c r="D62" s="114"/>
      <c r="E62" s="114"/>
      <c r="F62" s="114"/>
      <c r="G62" s="114"/>
      <c r="H62" s="92">
        <v>63</v>
      </c>
      <c r="I62" s="92"/>
      <c r="J62" s="92"/>
      <c r="K62" s="92">
        <v>698</v>
      </c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</row>
    <row r="63" spans="1:22">
      <c r="A63" s="113" t="s">
        <v>143</v>
      </c>
      <c r="B63" s="114"/>
      <c r="C63" s="114"/>
      <c r="D63" s="114"/>
      <c r="E63" s="114"/>
      <c r="F63" s="114"/>
      <c r="G63" s="114"/>
      <c r="H63" s="92">
        <v>220</v>
      </c>
      <c r="I63" s="92"/>
      <c r="J63" s="92"/>
      <c r="K63" s="92">
        <v>839</v>
      </c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</row>
    <row r="64" spans="1:22">
      <c r="A64" s="113" t="s">
        <v>144</v>
      </c>
      <c r="B64" s="114"/>
      <c r="C64" s="114"/>
      <c r="D64" s="114"/>
      <c r="E64" s="114"/>
      <c r="F64" s="114"/>
      <c r="G64" s="114"/>
      <c r="H64" s="92">
        <v>1</v>
      </c>
      <c r="I64" s="92"/>
      <c r="J64" s="92"/>
      <c r="K64" s="92">
        <v>6</v>
      </c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</row>
    <row r="65" spans="1:22">
      <c r="A65" s="115" t="s">
        <v>145</v>
      </c>
      <c r="B65" s="116"/>
      <c r="C65" s="116"/>
      <c r="D65" s="116"/>
      <c r="E65" s="116"/>
      <c r="F65" s="116"/>
      <c r="G65" s="116"/>
      <c r="H65" s="93">
        <v>64</v>
      </c>
      <c r="I65" s="93"/>
      <c r="J65" s="93"/>
      <c r="K65" s="93">
        <v>602</v>
      </c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</row>
    <row r="66" spans="1:22">
      <c r="A66" s="115" t="s">
        <v>146</v>
      </c>
      <c r="B66" s="116"/>
      <c r="C66" s="116"/>
      <c r="D66" s="116"/>
      <c r="E66" s="116"/>
      <c r="F66" s="116"/>
      <c r="G66" s="116"/>
      <c r="H66" s="93">
        <v>38</v>
      </c>
      <c r="I66" s="93"/>
      <c r="J66" s="93"/>
      <c r="K66" s="93">
        <v>331</v>
      </c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</row>
    <row r="67" spans="1:22">
      <c r="A67" s="115" t="s">
        <v>147</v>
      </c>
      <c r="B67" s="116"/>
      <c r="C67" s="116"/>
      <c r="D67" s="116"/>
      <c r="E67" s="116"/>
      <c r="F67" s="116"/>
      <c r="G67" s="116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</row>
    <row r="68" spans="1:22" ht="30" customHeight="1">
      <c r="A68" s="113" t="s">
        <v>148</v>
      </c>
      <c r="B68" s="114"/>
      <c r="C68" s="114"/>
      <c r="D68" s="114"/>
      <c r="E68" s="114"/>
      <c r="F68" s="114"/>
      <c r="G68" s="114"/>
      <c r="H68" s="92">
        <v>327</v>
      </c>
      <c r="I68" s="92"/>
      <c r="J68" s="92"/>
      <c r="K68" s="92">
        <v>2143</v>
      </c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</row>
    <row r="69" spans="1:22">
      <c r="A69" s="113" t="s">
        <v>149</v>
      </c>
      <c r="B69" s="114"/>
      <c r="C69" s="114"/>
      <c r="D69" s="114"/>
      <c r="E69" s="114"/>
      <c r="F69" s="114"/>
      <c r="G69" s="114"/>
      <c r="H69" s="92">
        <v>47</v>
      </c>
      <c r="I69" s="92"/>
      <c r="J69" s="92"/>
      <c r="K69" s="92">
        <v>210</v>
      </c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30" customHeight="1">
      <c r="A70" s="113" t="s">
        <v>150</v>
      </c>
      <c r="B70" s="114"/>
      <c r="C70" s="114"/>
      <c r="D70" s="114"/>
      <c r="E70" s="114"/>
      <c r="F70" s="114"/>
      <c r="G70" s="114"/>
      <c r="H70" s="92">
        <v>12</v>
      </c>
      <c r="I70" s="92"/>
      <c r="J70" s="92"/>
      <c r="K70" s="92">
        <v>122</v>
      </c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1:22">
      <c r="A71" s="113" t="s">
        <v>151</v>
      </c>
      <c r="B71" s="114"/>
      <c r="C71" s="114"/>
      <c r="D71" s="114"/>
      <c r="E71" s="114"/>
      <c r="F71" s="114"/>
      <c r="G71" s="114"/>
      <c r="H71" s="92">
        <v>386</v>
      </c>
      <c r="I71" s="92"/>
      <c r="J71" s="92"/>
      <c r="K71" s="92">
        <v>2475</v>
      </c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</row>
    <row r="72" spans="1:22" ht="30" customHeight="1">
      <c r="A72" s="113" t="s">
        <v>152</v>
      </c>
      <c r="B72" s="114"/>
      <c r="C72" s="114"/>
      <c r="D72" s="114"/>
      <c r="E72" s="114"/>
      <c r="F72" s="114"/>
      <c r="G72" s="114"/>
      <c r="H72" s="92">
        <v>42.78</v>
      </c>
      <c r="I72" s="92"/>
      <c r="J72" s="92"/>
      <c r="K72" s="92">
        <v>179.41</v>
      </c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</row>
    <row r="73" spans="1:22">
      <c r="A73" s="115" t="s">
        <v>153</v>
      </c>
      <c r="B73" s="116"/>
      <c r="C73" s="116"/>
      <c r="D73" s="116"/>
      <c r="E73" s="116"/>
      <c r="F73" s="116"/>
      <c r="G73" s="116"/>
      <c r="H73" s="93">
        <v>428.78</v>
      </c>
      <c r="I73" s="93"/>
      <c r="J73" s="93"/>
      <c r="K73" s="93">
        <v>2654.41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2">
      <c r="A74" s="50"/>
      <c r="B74" s="39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>
      <c r="A75" s="50"/>
      <c r="B75" s="39"/>
      <c r="C75" s="73" t="s">
        <v>61</v>
      </c>
      <c r="D75" s="48"/>
      <c r="E75" s="48"/>
      <c r="F75" s="48"/>
      <c r="G75" s="48"/>
      <c r="H75" s="74">
        <f>IF(ISBLANK(Y30),"",ROUND(Z30/Y30,2)*100)</f>
        <v>102</v>
      </c>
      <c r="I75" s="48"/>
      <c r="J75" s="48"/>
      <c r="K75" s="74">
        <f>IF(ISBLANK(Y31),"",ROUND(Z31/Y31,2)*100)</f>
        <v>86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>
      <c r="A76" s="50"/>
      <c r="B76" s="39"/>
      <c r="C76" s="73" t="s">
        <v>62</v>
      </c>
      <c r="D76" s="48"/>
      <c r="E76" s="48"/>
      <c r="F76" s="48"/>
      <c r="G76" s="48"/>
      <c r="H76" s="45">
        <f>IF(ISBLANK(Y30),"",ROUND(AA30/Y30,2)*100)</f>
        <v>60</v>
      </c>
      <c r="I76" s="48"/>
      <c r="J76" s="48"/>
      <c r="K76" s="45">
        <f>IF(ISBLANK(Y31),"",ROUND(AA31/Y31,2)*100)</f>
        <v>47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>
      <c r="A77" s="28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>
      <c r="B78" s="75" t="s">
        <v>250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>
      <c r="B79" s="3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>
      <c r="B80" s="75" t="s">
        <v>69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>
      <c r="B81" s="46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</row>
    <row r="83" spans="2:22">
      <c r="C83" s="49"/>
      <c r="D83" s="49"/>
      <c r="E83" s="49"/>
      <c r="F83" s="49"/>
      <c r="G83" s="49"/>
    </row>
    <row r="84" spans="2:22">
      <c r="C84" s="49"/>
      <c r="D84" s="49"/>
      <c r="E84" s="49"/>
      <c r="F84" s="49"/>
      <c r="G84" s="49"/>
    </row>
    <row r="85" spans="2:22">
      <c r="C85" s="49"/>
      <c r="D85" s="49"/>
      <c r="E85" s="49"/>
      <c r="F85" s="49"/>
      <c r="G85" s="49"/>
    </row>
    <row r="86" spans="2:22">
      <c r="C86" s="49"/>
      <c r="D86" s="49"/>
      <c r="E86" s="49"/>
      <c r="F86" s="49"/>
      <c r="G86" s="49"/>
    </row>
    <row r="87" spans="2:22">
      <c r="C87" s="49"/>
      <c r="D87" s="49"/>
      <c r="E87" s="49"/>
      <c r="F87" s="49"/>
      <c r="G87" s="49"/>
    </row>
    <row r="88" spans="2:22">
      <c r="C88" s="49"/>
      <c r="D88" s="49"/>
      <c r="E88" s="49"/>
      <c r="F88" s="49"/>
      <c r="G88" s="49"/>
    </row>
    <row r="89" spans="2:22">
      <c r="C89" s="49"/>
      <c r="D89" s="49"/>
      <c r="E89" s="49"/>
      <c r="F89" s="49"/>
      <c r="G89" s="49"/>
    </row>
    <row r="90" spans="2:22">
      <c r="C90" s="49"/>
      <c r="D90" s="49"/>
      <c r="E90" s="49"/>
      <c r="F90" s="49"/>
      <c r="G90" s="49"/>
    </row>
    <row r="91" spans="2:22">
      <c r="C91" s="49"/>
      <c r="D91" s="49"/>
      <c r="E91" s="49"/>
      <c r="F91" s="49"/>
      <c r="G91" s="49"/>
    </row>
    <row r="92" spans="2:22">
      <c r="C92" s="49"/>
      <c r="D92" s="49"/>
      <c r="E92" s="49"/>
      <c r="F92" s="49"/>
      <c r="G92" s="49"/>
    </row>
    <row r="93" spans="2:22">
      <c r="C93" s="49"/>
      <c r="D93" s="49"/>
      <c r="E93" s="49"/>
      <c r="F93" s="49"/>
      <c r="G93" s="49"/>
    </row>
    <row r="94" spans="2:22">
      <c r="C94" s="49"/>
      <c r="D94" s="49"/>
      <c r="E94" s="49"/>
      <c r="F94" s="49"/>
      <c r="G94" s="49"/>
    </row>
  </sheetData>
  <mergeCells count="56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61:G61"/>
    <mergeCell ref="A40:V40"/>
    <mergeCell ref="A41:V41"/>
    <mergeCell ref="A43:V43"/>
    <mergeCell ref="A44:V44"/>
    <mergeCell ref="A47:V47"/>
    <mergeCell ref="A48:V48"/>
    <mergeCell ref="A51:V51"/>
    <mergeCell ref="A52:V52"/>
    <mergeCell ref="A54:V54"/>
    <mergeCell ref="A57:V57"/>
    <mergeCell ref="A60:G60"/>
    <mergeCell ref="A73:G73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154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8">
        <f>428.78/1000</f>
        <v>0.42877999999999999</v>
      </c>
      <c r="H11" s="139"/>
      <c r="I11" s="55" t="s">
        <v>5</v>
      </c>
      <c r="J11" s="140">
        <f>2654.41/1000</f>
        <v>2.6544099999999999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8">
        <f>(O14+O15)/1000</f>
        <v>5.7499999999999999E-3</v>
      </c>
      <c r="H14" s="139"/>
      <c r="I14" s="55" t="s">
        <v>7</v>
      </c>
      <c r="J14" s="140">
        <f>(P14+P15)/1000</f>
        <v>5.7499999999999999E-3</v>
      </c>
      <c r="K14" s="141"/>
      <c r="L14" s="58">
        <v>63</v>
      </c>
      <c r="M14" s="35" t="s">
        <v>7</v>
      </c>
      <c r="N14" s="57"/>
      <c r="O14" s="26">
        <v>5.75</v>
      </c>
      <c r="P14" s="27">
        <v>5.75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4">
        <f>63/1000</f>
        <v>6.3E-2</v>
      </c>
      <c r="H15" s="165"/>
      <c r="I15" s="55" t="s">
        <v>5</v>
      </c>
      <c r="J15" s="140">
        <f>698/1000</f>
        <v>0.69799999999999995</v>
      </c>
      <c r="K15" s="141"/>
      <c r="L15" s="59">
        <v>697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155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7" t="s">
        <v>156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157</v>
      </c>
      <c r="C26" s="82" t="s">
        <v>158</v>
      </c>
      <c r="D26" s="96" t="s">
        <v>159</v>
      </c>
      <c r="E26" s="97">
        <v>0.56000000000000005</v>
      </c>
      <c r="F26" s="84" t="s">
        <v>160</v>
      </c>
      <c r="G26" s="84">
        <v>5.4</v>
      </c>
      <c r="H26" s="98"/>
      <c r="I26" s="98"/>
      <c r="J26" s="84" t="s">
        <v>161</v>
      </c>
      <c r="K26" s="84">
        <v>59.51</v>
      </c>
      <c r="L26" s="99"/>
      <c r="M26" s="98">
        <f>IF(ISNUMBER(K26/G26),IF(NOT(K26/G26=0),K26/G26, " "), " ")</f>
        <v>11.020370370370369</v>
      </c>
      <c r="N26" s="96"/>
    </row>
    <row r="27" spans="1:23" s="29" customFormat="1" ht="24">
      <c r="A27" s="94">
        <v>2</v>
      </c>
      <c r="B27" s="95" t="s">
        <v>162</v>
      </c>
      <c r="C27" s="82" t="s">
        <v>163</v>
      </c>
      <c r="D27" s="96" t="s">
        <v>159</v>
      </c>
      <c r="E27" s="97">
        <v>2.9</v>
      </c>
      <c r="F27" s="84" t="s">
        <v>164</v>
      </c>
      <c r="G27" s="84">
        <v>29.96</v>
      </c>
      <c r="H27" s="98"/>
      <c r="I27" s="98"/>
      <c r="J27" s="84" t="s">
        <v>165</v>
      </c>
      <c r="K27" s="84">
        <v>330.34</v>
      </c>
      <c r="L27" s="99"/>
      <c r="M27" s="98">
        <f>IF(ISNUMBER(K27/G27),IF(NOT(K27/G27=0),K27/G27, " "), " ")</f>
        <v>11.026034712950599</v>
      </c>
      <c r="N27" s="96"/>
    </row>
    <row r="28" spans="1:23" s="29" customFormat="1" ht="24">
      <c r="A28" s="94">
        <v>3</v>
      </c>
      <c r="B28" s="95" t="s">
        <v>166</v>
      </c>
      <c r="C28" s="82" t="s">
        <v>167</v>
      </c>
      <c r="D28" s="96" t="s">
        <v>159</v>
      </c>
      <c r="E28" s="97">
        <v>1.03</v>
      </c>
      <c r="F28" s="84" t="s">
        <v>168</v>
      </c>
      <c r="G28" s="84">
        <v>11.81</v>
      </c>
      <c r="H28" s="98"/>
      <c r="I28" s="98"/>
      <c r="J28" s="84" t="s">
        <v>169</v>
      </c>
      <c r="K28" s="84">
        <v>130.16</v>
      </c>
      <c r="L28" s="99"/>
      <c r="M28" s="98">
        <f>IF(ISNUMBER(K28/G28),IF(NOT(K28/G28=0),K28/G28, " "), " ")</f>
        <v>11.021168501270109</v>
      </c>
      <c r="N28" s="96"/>
    </row>
    <row r="29" spans="1:23" s="29" customFormat="1" ht="24">
      <c r="A29" s="94">
        <v>4</v>
      </c>
      <c r="B29" s="95" t="s">
        <v>170</v>
      </c>
      <c r="C29" s="82" t="s">
        <v>171</v>
      </c>
      <c r="D29" s="96" t="s">
        <v>159</v>
      </c>
      <c r="E29" s="97">
        <v>1.17</v>
      </c>
      <c r="F29" s="84" t="s">
        <v>172</v>
      </c>
      <c r="G29" s="84">
        <v>14.88</v>
      </c>
      <c r="H29" s="98"/>
      <c r="I29" s="98"/>
      <c r="J29" s="84" t="s">
        <v>173</v>
      </c>
      <c r="K29" s="84">
        <v>164</v>
      </c>
      <c r="L29" s="99"/>
      <c r="M29" s="98">
        <f>IF(ISNUMBER(K29/G29),IF(NOT(K29/G29=0),K29/G29, " "), " ")</f>
        <v>11.021505376344086</v>
      </c>
      <c r="N29" s="96"/>
    </row>
    <row r="30" spans="1:23" ht="24">
      <c r="A30" s="94">
        <v>5</v>
      </c>
      <c r="B30" s="95" t="s">
        <v>174</v>
      </c>
      <c r="C30" s="82" t="s">
        <v>175</v>
      </c>
      <c r="D30" s="96" t="s">
        <v>159</v>
      </c>
      <c r="E30" s="97">
        <v>0.09</v>
      </c>
      <c r="F30" s="84" t="s">
        <v>176</v>
      </c>
      <c r="G30" s="84">
        <v>1.18</v>
      </c>
      <c r="H30" s="98"/>
      <c r="I30" s="98"/>
      <c r="J30" s="84" t="s">
        <v>177</v>
      </c>
      <c r="K30" s="84">
        <v>12.98</v>
      </c>
      <c r="L30" s="99"/>
      <c r="M30" s="98">
        <f>IF(ISNUMBER(K30/G30),IF(NOT(K30/G30=0),K30/G30, " "), " ")</f>
        <v>11.000000000000002</v>
      </c>
      <c r="N30" s="96"/>
    </row>
    <row r="31" spans="1:23" ht="19.350000000000001" customHeight="1">
      <c r="A31" s="117" t="s">
        <v>178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</row>
    <row r="32" spans="1:23" ht="24">
      <c r="A32" s="94">
        <v>6</v>
      </c>
      <c r="B32" s="95">
        <v>30303</v>
      </c>
      <c r="C32" s="82" t="s">
        <v>179</v>
      </c>
      <c r="D32" s="96" t="s">
        <v>180</v>
      </c>
      <c r="E32" s="97">
        <v>0.03</v>
      </c>
      <c r="F32" s="84" t="s">
        <v>181</v>
      </c>
      <c r="G32" s="84">
        <v>0.03</v>
      </c>
      <c r="H32" s="98"/>
      <c r="I32" s="98"/>
      <c r="J32" s="84" t="s">
        <v>182</v>
      </c>
      <c r="K32" s="84">
        <v>0.15</v>
      </c>
      <c r="L32" s="99"/>
      <c r="M32" s="98">
        <f>IF(ISNUMBER(K32/G32),IF(NOT(K32/G32=0),K32/G32, " "), " ")</f>
        <v>5</v>
      </c>
      <c r="N32" s="96" t="s">
        <v>183</v>
      </c>
    </row>
    <row r="33" spans="1:14" ht="24">
      <c r="A33" s="94">
        <v>7</v>
      </c>
      <c r="B33" s="95">
        <v>40502</v>
      </c>
      <c r="C33" s="82" t="s">
        <v>184</v>
      </c>
      <c r="D33" s="96" t="s">
        <v>180</v>
      </c>
      <c r="E33" s="97">
        <v>0.03</v>
      </c>
      <c r="F33" s="84" t="s">
        <v>185</v>
      </c>
      <c r="G33" s="84">
        <v>0.24</v>
      </c>
      <c r="H33" s="98"/>
      <c r="I33" s="98"/>
      <c r="J33" s="84" t="s">
        <v>186</v>
      </c>
      <c r="K33" s="84">
        <v>1.35</v>
      </c>
      <c r="L33" s="99"/>
      <c r="M33" s="98">
        <f>IF(ISNUMBER(K33/G33),IF(NOT(K33/G33=0),K33/G33, " "), " ")</f>
        <v>5.6250000000000009</v>
      </c>
      <c r="N33" s="96" t="s">
        <v>183</v>
      </c>
    </row>
    <row r="34" spans="1:14" ht="24">
      <c r="A34" s="94">
        <v>8</v>
      </c>
      <c r="B34" s="95">
        <v>253100</v>
      </c>
      <c r="C34" s="82" t="s">
        <v>187</v>
      </c>
      <c r="D34" s="96" t="s">
        <v>180</v>
      </c>
      <c r="E34" s="97">
        <v>0.01</v>
      </c>
      <c r="F34" s="84" t="s">
        <v>188</v>
      </c>
      <c r="G34" s="84">
        <v>0.02</v>
      </c>
      <c r="H34" s="98"/>
      <c r="I34" s="98"/>
      <c r="J34" s="84" t="s">
        <v>189</v>
      </c>
      <c r="K34" s="84">
        <v>0.09</v>
      </c>
      <c r="L34" s="99"/>
      <c r="M34" s="98">
        <f>IF(ISNUMBER(K34/G34),IF(NOT(K34/G34=0),K34/G34, " "), " ")</f>
        <v>4.5</v>
      </c>
      <c r="N34" s="96" t="s">
        <v>190</v>
      </c>
    </row>
    <row r="35" spans="1:14" ht="19.350000000000001" customHeight="1">
      <c r="A35" s="117" t="s">
        <v>191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ht="24">
      <c r="A36" s="94">
        <v>9</v>
      </c>
      <c r="B36" s="95" t="s">
        <v>192</v>
      </c>
      <c r="C36" s="82" t="s">
        <v>193</v>
      </c>
      <c r="D36" s="96" t="s">
        <v>194</v>
      </c>
      <c r="E36" s="97">
        <v>1.2200000000000001E-2</v>
      </c>
      <c r="F36" s="84" t="s">
        <v>195</v>
      </c>
      <c r="G36" s="84">
        <v>0.52</v>
      </c>
      <c r="H36" s="98">
        <v>128.38999999999999</v>
      </c>
      <c r="I36" s="98">
        <v>1.57</v>
      </c>
      <c r="J36" s="84" t="s">
        <v>196</v>
      </c>
      <c r="K36" s="84">
        <v>1.6</v>
      </c>
      <c r="L36" s="99"/>
      <c r="M36" s="98">
        <f t="shared" ref="M36:M44" si="0">IF(ISNUMBER(K36/G36),IF(NOT(K36/G36=0),K36/G36, " "), " ")</f>
        <v>3.0769230769230771</v>
      </c>
      <c r="N36" s="96" t="s">
        <v>197</v>
      </c>
    </row>
    <row r="37" spans="1:14" ht="60">
      <c r="A37" s="94">
        <v>10</v>
      </c>
      <c r="B37" s="95" t="s">
        <v>198</v>
      </c>
      <c r="C37" s="82" t="s">
        <v>199</v>
      </c>
      <c r="D37" s="96" t="s">
        <v>194</v>
      </c>
      <c r="E37" s="97">
        <v>0.18</v>
      </c>
      <c r="F37" s="84" t="s">
        <v>200</v>
      </c>
      <c r="G37" s="84">
        <v>4.0999999999999996</v>
      </c>
      <c r="H37" s="98">
        <v>118.14</v>
      </c>
      <c r="I37" s="98">
        <v>21.26</v>
      </c>
      <c r="J37" s="84" t="s">
        <v>201</v>
      </c>
      <c r="K37" s="84">
        <v>21.71</v>
      </c>
      <c r="L37" s="99"/>
      <c r="M37" s="98">
        <f t="shared" si="0"/>
        <v>5.2951219512195129</v>
      </c>
      <c r="N37" s="96" t="s">
        <v>202</v>
      </c>
    </row>
    <row r="38" spans="1:14" ht="24">
      <c r="A38" s="94">
        <v>11</v>
      </c>
      <c r="B38" s="95" t="s">
        <v>203</v>
      </c>
      <c r="C38" s="82" t="s">
        <v>204</v>
      </c>
      <c r="D38" s="96" t="s">
        <v>205</v>
      </c>
      <c r="E38" s="97">
        <v>1E-4</v>
      </c>
      <c r="F38" s="84" t="s">
        <v>206</v>
      </c>
      <c r="G38" s="84">
        <v>0.24</v>
      </c>
      <c r="H38" s="98">
        <v>18122.03</v>
      </c>
      <c r="I38" s="98">
        <v>1.81</v>
      </c>
      <c r="J38" s="84" t="s">
        <v>207</v>
      </c>
      <c r="K38" s="84">
        <v>1.86</v>
      </c>
      <c r="L38" s="99"/>
      <c r="M38" s="98">
        <f t="shared" si="0"/>
        <v>7.7500000000000009</v>
      </c>
      <c r="N38" s="96" t="s">
        <v>208</v>
      </c>
    </row>
    <row r="39" spans="1:14" ht="36">
      <c r="A39" s="94">
        <v>12</v>
      </c>
      <c r="B39" s="95" t="s">
        <v>209</v>
      </c>
      <c r="C39" s="82" t="s">
        <v>210</v>
      </c>
      <c r="D39" s="96" t="s">
        <v>205</v>
      </c>
      <c r="E39" s="97">
        <v>5.0000000000000001E-4</v>
      </c>
      <c r="F39" s="84" t="s">
        <v>211</v>
      </c>
      <c r="G39" s="84">
        <v>10.45</v>
      </c>
      <c r="H39" s="98">
        <v>50416.65</v>
      </c>
      <c r="I39" s="98">
        <v>25.21</v>
      </c>
      <c r="J39" s="84" t="s">
        <v>212</v>
      </c>
      <c r="K39" s="84">
        <v>25.77</v>
      </c>
      <c r="L39" s="99"/>
      <c r="M39" s="98">
        <f t="shared" si="0"/>
        <v>2.4660287081339716</v>
      </c>
      <c r="N39" s="96" t="s">
        <v>213</v>
      </c>
    </row>
    <row r="40" spans="1:14" ht="36">
      <c r="A40" s="94">
        <v>13</v>
      </c>
      <c r="B40" s="95" t="s">
        <v>214</v>
      </c>
      <c r="C40" s="82" t="s">
        <v>215</v>
      </c>
      <c r="D40" s="96" t="s">
        <v>205</v>
      </c>
      <c r="E40" s="97">
        <v>1.5E-3</v>
      </c>
      <c r="F40" s="84" t="s">
        <v>216</v>
      </c>
      <c r="G40" s="84">
        <v>21.73</v>
      </c>
      <c r="H40" s="98">
        <v>49632</v>
      </c>
      <c r="I40" s="98">
        <v>74.45</v>
      </c>
      <c r="J40" s="84" t="s">
        <v>217</v>
      </c>
      <c r="K40" s="84">
        <v>76.06</v>
      </c>
      <c r="L40" s="99"/>
      <c r="M40" s="98">
        <f t="shared" si="0"/>
        <v>3.500230096640589</v>
      </c>
      <c r="N40" s="96" t="s">
        <v>218</v>
      </c>
    </row>
    <row r="41" spans="1:14" ht="48">
      <c r="A41" s="94">
        <v>14</v>
      </c>
      <c r="B41" s="95" t="s">
        <v>219</v>
      </c>
      <c r="C41" s="82" t="s">
        <v>220</v>
      </c>
      <c r="D41" s="96" t="s">
        <v>221</v>
      </c>
      <c r="E41" s="97">
        <v>0.499</v>
      </c>
      <c r="F41" s="84" t="s">
        <v>222</v>
      </c>
      <c r="G41" s="84">
        <v>68.98</v>
      </c>
      <c r="H41" s="98">
        <v>885.63</v>
      </c>
      <c r="I41" s="98">
        <v>441.93</v>
      </c>
      <c r="J41" s="84" t="s">
        <v>223</v>
      </c>
      <c r="K41" s="84">
        <v>451.55</v>
      </c>
      <c r="L41" s="99"/>
      <c r="M41" s="98">
        <f t="shared" si="0"/>
        <v>6.546100318933024</v>
      </c>
      <c r="N41" s="96" t="s">
        <v>224</v>
      </c>
    </row>
    <row r="42" spans="1:14" ht="36">
      <c r="A42" s="94">
        <v>15</v>
      </c>
      <c r="B42" s="95" t="s">
        <v>225</v>
      </c>
      <c r="C42" s="82" t="s">
        <v>226</v>
      </c>
      <c r="D42" s="96" t="s">
        <v>227</v>
      </c>
      <c r="E42" s="97">
        <v>0.70199999999999996</v>
      </c>
      <c r="F42" s="84" t="s">
        <v>228</v>
      </c>
      <c r="G42" s="84">
        <v>2.1800000000000002</v>
      </c>
      <c r="H42" s="98">
        <v>21.36</v>
      </c>
      <c r="I42" s="98">
        <v>14.99</v>
      </c>
      <c r="J42" s="84" t="s">
        <v>229</v>
      </c>
      <c r="K42" s="84">
        <v>15.3</v>
      </c>
      <c r="L42" s="99"/>
      <c r="M42" s="98">
        <f t="shared" si="0"/>
        <v>7.0183486238532105</v>
      </c>
      <c r="N42" s="96" t="s">
        <v>230</v>
      </c>
    </row>
    <row r="43" spans="1:14" ht="24">
      <c r="A43" s="94">
        <v>16</v>
      </c>
      <c r="B43" s="95" t="s">
        <v>231</v>
      </c>
      <c r="C43" s="82" t="s">
        <v>232</v>
      </c>
      <c r="D43" s="96" t="s">
        <v>194</v>
      </c>
      <c r="E43" s="97">
        <v>0.8</v>
      </c>
      <c r="F43" s="84" t="s">
        <v>233</v>
      </c>
      <c r="G43" s="84">
        <v>21.04</v>
      </c>
      <c r="H43" s="98"/>
      <c r="I43" s="98"/>
      <c r="J43" s="84" t="s">
        <v>234</v>
      </c>
      <c r="K43" s="84">
        <v>96.5</v>
      </c>
      <c r="L43" s="99"/>
      <c r="M43" s="98">
        <f t="shared" si="0"/>
        <v>4.5865019011406849</v>
      </c>
      <c r="N43" s="96"/>
    </row>
    <row r="44" spans="1:14" ht="36">
      <c r="A44" s="94">
        <v>17</v>
      </c>
      <c r="B44" s="95" t="s">
        <v>235</v>
      </c>
      <c r="C44" s="82" t="s">
        <v>236</v>
      </c>
      <c r="D44" s="96" t="s">
        <v>237</v>
      </c>
      <c r="E44" s="97">
        <v>1</v>
      </c>
      <c r="F44" s="84" t="s">
        <v>238</v>
      </c>
      <c r="G44" s="84">
        <v>89.89</v>
      </c>
      <c r="H44" s="98"/>
      <c r="I44" s="98"/>
      <c r="J44" s="84" t="s">
        <v>239</v>
      </c>
      <c r="K44" s="84">
        <v>142.05000000000001</v>
      </c>
      <c r="L44" s="99"/>
      <c r="M44" s="98">
        <f t="shared" si="0"/>
        <v>1.5802647680498387</v>
      </c>
      <c r="N44" s="96"/>
    </row>
    <row r="45" spans="1:14" ht="19.350000000000001" customHeight="1">
      <c r="A45" s="154" t="s">
        <v>240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</row>
    <row r="46" spans="1:14" ht="19.350000000000001" customHeight="1">
      <c r="A46" s="117" t="s">
        <v>191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</row>
    <row r="47" spans="1:14" ht="24">
      <c r="A47" s="94">
        <v>18</v>
      </c>
      <c r="B47" s="95" t="s">
        <v>241</v>
      </c>
      <c r="C47" s="82" t="s">
        <v>242</v>
      </c>
      <c r="D47" s="96" t="s">
        <v>237</v>
      </c>
      <c r="E47" s="97">
        <v>1</v>
      </c>
      <c r="F47" s="84" t="s">
        <v>243</v>
      </c>
      <c r="G47" s="84"/>
      <c r="H47" s="98"/>
      <c r="I47" s="98"/>
      <c r="J47" s="84" t="s">
        <v>243</v>
      </c>
      <c r="K47" s="84"/>
      <c r="L47" s="99"/>
      <c r="M47" s="98" t="str">
        <f>IF(ISNUMBER(K47/G47),IF(NOT(K47/G47=0),K47/G47, " "), " ")</f>
        <v xml:space="preserve"> </v>
      </c>
      <c r="N47" s="96"/>
    </row>
    <row r="48" spans="1:14" ht="24">
      <c r="A48" s="100">
        <v>19</v>
      </c>
      <c r="B48" s="101" t="s">
        <v>244</v>
      </c>
      <c r="C48" s="88" t="s">
        <v>245</v>
      </c>
      <c r="D48" s="102" t="s">
        <v>205</v>
      </c>
      <c r="E48" s="103">
        <v>8.6999999999999994E-3</v>
      </c>
      <c r="F48" s="90" t="s">
        <v>243</v>
      </c>
      <c r="G48" s="90"/>
      <c r="H48" s="104"/>
      <c r="I48" s="104"/>
      <c r="J48" s="90" t="s">
        <v>243</v>
      </c>
      <c r="K48" s="90"/>
      <c r="L48" s="105"/>
      <c r="M48" s="104" t="str">
        <f>IF(ISNUMBER(K48/G48),IF(NOT(K48/G48=0),K48/G48, " "), " ")</f>
        <v xml:space="preserve"> </v>
      </c>
      <c r="N48" s="102"/>
    </row>
    <row r="49" spans="1:14">
      <c r="A49" s="113" t="s">
        <v>137</v>
      </c>
      <c r="B49" s="114"/>
      <c r="C49" s="114"/>
      <c r="D49" s="114"/>
      <c r="E49" s="114"/>
      <c r="F49" s="114"/>
      <c r="G49" s="106">
        <v>284</v>
      </c>
      <c r="H49" s="107"/>
      <c r="I49" s="107"/>
      <c r="J49" s="107"/>
      <c r="K49" s="106">
        <v>1542</v>
      </c>
      <c r="L49" s="108"/>
      <c r="M49" s="106">
        <f t="shared" ref="M49:M62" ca="1" si="1">IF(ISNUMBER(INDIRECT("K" &amp; ROW())/INDIRECT("G" &amp; ROW())),INDIRECT("K" &amp; ROW())/INDIRECT("G" &amp; ROW()), " ")</f>
        <v>5.429577464788732</v>
      </c>
      <c r="N49" s="92" t="s">
        <v>246</v>
      </c>
    </row>
    <row r="50" spans="1:14">
      <c r="A50" s="113" t="s">
        <v>141</v>
      </c>
      <c r="B50" s="114"/>
      <c r="C50" s="114"/>
      <c r="D50" s="114"/>
      <c r="E50" s="114"/>
      <c r="F50" s="114"/>
      <c r="G50" s="106"/>
      <c r="H50" s="107"/>
      <c r="I50" s="107"/>
      <c r="J50" s="107"/>
      <c r="K50" s="106"/>
      <c r="L50" s="108"/>
      <c r="M50" s="106" t="str">
        <f t="shared" ca="1" si="1"/>
        <v xml:space="preserve"> </v>
      </c>
      <c r="N50" s="92" t="s">
        <v>246</v>
      </c>
    </row>
    <row r="51" spans="1:14">
      <c r="A51" s="113" t="s">
        <v>142</v>
      </c>
      <c r="B51" s="114"/>
      <c r="C51" s="114"/>
      <c r="D51" s="114"/>
      <c r="E51" s="114"/>
      <c r="F51" s="114"/>
      <c r="G51" s="106">
        <v>63</v>
      </c>
      <c r="H51" s="107"/>
      <c r="I51" s="107"/>
      <c r="J51" s="107"/>
      <c r="K51" s="106">
        <v>698</v>
      </c>
      <c r="L51" s="108"/>
      <c r="M51" s="106">
        <f t="shared" ca="1" si="1"/>
        <v>11.079365079365079</v>
      </c>
      <c r="N51" s="92" t="s">
        <v>246</v>
      </c>
    </row>
    <row r="52" spans="1:14">
      <c r="A52" s="113" t="s">
        <v>143</v>
      </c>
      <c r="B52" s="114"/>
      <c r="C52" s="114"/>
      <c r="D52" s="114"/>
      <c r="E52" s="114"/>
      <c r="F52" s="114"/>
      <c r="G52" s="106">
        <v>220</v>
      </c>
      <c r="H52" s="107"/>
      <c r="I52" s="107"/>
      <c r="J52" s="107"/>
      <c r="K52" s="106">
        <v>839</v>
      </c>
      <c r="L52" s="108"/>
      <c r="M52" s="106">
        <f t="shared" ca="1" si="1"/>
        <v>3.8136363636363635</v>
      </c>
      <c r="N52" s="92" t="s">
        <v>246</v>
      </c>
    </row>
    <row r="53" spans="1:14">
      <c r="A53" s="113" t="s">
        <v>144</v>
      </c>
      <c r="B53" s="114"/>
      <c r="C53" s="114"/>
      <c r="D53" s="114"/>
      <c r="E53" s="114"/>
      <c r="F53" s="114"/>
      <c r="G53" s="106">
        <v>1</v>
      </c>
      <c r="H53" s="107"/>
      <c r="I53" s="107"/>
      <c r="J53" s="107"/>
      <c r="K53" s="106">
        <v>6</v>
      </c>
      <c r="L53" s="108"/>
      <c r="M53" s="106">
        <f t="shared" ca="1" si="1"/>
        <v>6</v>
      </c>
      <c r="N53" s="92" t="s">
        <v>246</v>
      </c>
    </row>
    <row r="54" spans="1:14">
      <c r="A54" s="115" t="s">
        <v>145</v>
      </c>
      <c r="B54" s="116"/>
      <c r="C54" s="116"/>
      <c r="D54" s="116"/>
      <c r="E54" s="116"/>
      <c r="F54" s="116"/>
      <c r="G54" s="109">
        <v>64</v>
      </c>
      <c r="H54" s="110"/>
      <c r="I54" s="110"/>
      <c r="J54" s="110"/>
      <c r="K54" s="109">
        <v>602</v>
      </c>
      <c r="L54" s="111"/>
      <c r="M54" s="109">
        <f t="shared" ca="1" si="1"/>
        <v>9.40625</v>
      </c>
      <c r="N54" s="93" t="s">
        <v>246</v>
      </c>
    </row>
    <row r="55" spans="1:14">
      <c r="A55" s="115" t="s">
        <v>146</v>
      </c>
      <c r="B55" s="116"/>
      <c r="C55" s="116"/>
      <c r="D55" s="116"/>
      <c r="E55" s="116"/>
      <c r="F55" s="116"/>
      <c r="G55" s="109">
        <v>38</v>
      </c>
      <c r="H55" s="110"/>
      <c r="I55" s="110"/>
      <c r="J55" s="110"/>
      <c r="K55" s="109">
        <v>331</v>
      </c>
      <c r="L55" s="111"/>
      <c r="M55" s="109">
        <f t="shared" ca="1" si="1"/>
        <v>8.7105263157894743</v>
      </c>
      <c r="N55" s="93" t="s">
        <v>246</v>
      </c>
    </row>
    <row r="56" spans="1:14">
      <c r="A56" s="115" t="s">
        <v>147</v>
      </c>
      <c r="B56" s="116"/>
      <c r="C56" s="116"/>
      <c r="D56" s="116"/>
      <c r="E56" s="116"/>
      <c r="F56" s="116"/>
      <c r="G56" s="109"/>
      <c r="H56" s="110"/>
      <c r="I56" s="110"/>
      <c r="J56" s="110"/>
      <c r="K56" s="109"/>
      <c r="L56" s="111"/>
      <c r="M56" s="109" t="str">
        <f t="shared" ca="1" si="1"/>
        <v xml:space="preserve"> </v>
      </c>
      <c r="N56" s="93" t="s">
        <v>246</v>
      </c>
    </row>
    <row r="57" spans="1:14" ht="30" customHeight="1">
      <c r="A57" s="113" t="s">
        <v>148</v>
      </c>
      <c r="B57" s="114"/>
      <c r="C57" s="114"/>
      <c r="D57" s="114"/>
      <c r="E57" s="114"/>
      <c r="F57" s="114"/>
      <c r="G57" s="106">
        <v>327</v>
      </c>
      <c r="H57" s="107"/>
      <c r="I57" s="107"/>
      <c r="J57" s="107"/>
      <c r="K57" s="106">
        <v>2143</v>
      </c>
      <c r="L57" s="108"/>
      <c r="M57" s="106">
        <f t="shared" ca="1" si="1"/>
        <v>6.5535168195718656</v>
      </c>
      <c r="N57" s="92" t="s">
        <v>246</v>
      </c>
    </row>
    <row r="58" spans="1:14">
      <c r="A58" s="113" t="s">
        <v>149</v>
      </c>
      <c r="B58" s="114"/>
      <c r="C58" s="114"/>
      <c r="D58" s="114"/>
      <c r="E58" s="114"/>
      <c r="F58" s="114"/>
      <c r="G58" s="106">
        <v>47</v>
      </c>
      <c r="H58" s="107"/>
      <c r="I58" s="107"/>
      <c r="J58" s="107"/>
      <c r="K58" s="106">
        <v>210</v>
      </c>
      <c r="L58" s="108"/>
      <c r="M58" s="106">
        <f t="shared" ca="1" si="1"/>
        <v>4.4680851063829783</v>
      </c>
      <c r="N58" s="92" t="s">
        <v>246</v>
      </c>
    </row>
    <row r="59" spans="1:14" ht="30" customHeight="1">
      <c r="A59" s="113" t="s">
        <v>150</v>
      </c>
      <c r="B59" s="114"/>
      <c r="C59" s="114"/>
      <c r="D59" s="114"/>
      <c r="E59" s="114"/>
      <c r="F59" s="114"/>
      <c r="G59" s="106">
        <v>12</v>
      </c>
      <c r="H59" s="107"/>
      <c r="I59" s="107"/>
      <c r="J59" s="107"/>
      <c r="K59" s="106">
        <v>122</v>
      </c>
      <c r="L59" s="108"/>
      <c r="M59" s="106">
        <f t="shared" ca="1" si="1"/>
        <v>10.166666666666666</v>
      </c>
      <c r="N59" s="92" t="s">
        <v>246</v>
      </c>
    </row>
    <row r="60" spans="1:14">
      <c r="A60" s="113" t="s">
        <v>151</v>
      </c>
      <c r="B60" s="114"/>
      <c r="C60" s="114"/>
      <c r="D60" s="114"/>
      <c r="E60" s="114"/>
      <c r="F60" s="114"/>
      <c r="G60" s="106">
        <v>386</v>
      </c>
      <c r="H60" s="107"/>
      <c r="I60" s="107"/>
      <c r="J60" s="107"/>
      <c r="K60" s="106">
        <v>2475</v>
      </c>
      <c r="L60" s="108"/>
      <c r="M60" s="106">
        <f t="shared" ca="1" si="1"/>
        <v>6.4119170984455955</v>
      </c>
      <c r="N60" s="92" t="s">
        <v>246</v>
      </c>
    </row>
    <row r="61" spans="1:14" ht="30" customHeight="1">
      <c r="A61" s="113" t="s">
        <v>152</v>
      </c>
      <c r="B61" s="114"/>
      <c r="C61" s="114"/>
      <c r="D61" s="114"/>
      <c r="E61" s="114"/>
      <c r="F61" s="114"/>
      <c r="G61" s="106">
        <v>42.78</v>
      </c>
      <c r="H61" s="107"/>
      <c r="I61" s="107"/>
      <c r="J61" s="107"/>
      <c r="K61" s="106">
        <v>179.41</v>
      </c>
      <c r="L61" s="108"/>
      <c r="M61" s="106">
        <f t="shared" ca="1" si="1"/>
        <v>4.1937821411874703</v>
      </c>
      <c r="N61" s="92" t="s">
        <v>246</v>
      </c>
    </row>
    <row r="62" spans="1:14">
      <c r="A62" s="115" t="s">
        <v>153</v>
      </c>
      <c r="B62" s="116"/>
      <c r="C62" s="116"/>
      <c r="D62" s="116"/>
      <c r="E62" s="116"/>
      <c r="F62" s="116"/>
      <c r="G62" s="109">
        <v>428.78</v>
      </c>
      <c r="H62" s="110"/>
      <c r="I62" s="110"/>
      <c r="J62" s="110"/>
      <c r="K62" s="109">
        <v>2654.41</v>
      </c>
      <c r="L62" s="111"/>
      <c r="M62" s="109">
        <f t="shared" ca="1" si="1"/>
        <v>6.190610569522832</v>
      </c>
      <c r="N62" s="93" t="s">
        <v>246</v>
      </c>
    </row>
    <row r="63" spans="1:14">
      <c r="A63" s="48"/>
      <c r="G63" s="67"/>
      <c r="H63" s="68"/>
      <c r="I63" s="68"/>
      <c r="J63" s="68"/>
      <c r="K63" s="67"/>
      <c r="L63" s="69"/>
      <c r="M63" s="67"/>
      <c r="N63" s="48"/>
    </row>
    <row r="64" spans="1:14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>
      <c r="A65" s="75" t="s">
        <v>68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>
      <c r="A67" s="75" t="s">
        <v>69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7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54:F54"/>
    <mergeCell ref="A24:N24"/>
    <mergeCell ref="A25:N25"/>
    <mergeCell ref="A31:N31"/>
    <mergeCell ref="A35:N35"/>
    <mergeCell ref="A45:N45"/>
    <mergeCell ref="A46:N46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